
<file path=[Content_Types].xml><?xml version="1.0" encoding="utf-8"?>
<Types xmlns="http://schemas.openxmlformats.org/package/2006/content-types">
  <Default Extension="xml" ContentType="application/xml"/>
  <Default Extension="png" ContentType="image/png"/>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22624"/>
  <workbookPr date1904="1" showInkAnnotation="0" autoCompressPictures="0"/>
  <bookViews>
    <workbookView xWindow="14280" yWindow="0" windowWidth="16040" windowHeight="13660" tabRatio="500"/>
  </bookViews>
  <sheets>
    <sheet name="Proficient" sheetId="1" r:id="rId1"/>
  </sheets>
  <definedNames>
    <definedName name="Jobs">Proficient!$B$19</definedName>
    <definedName name="Support">Proficient!$B$17</definedName>
    <definedName name="SupportCharge">Proficient!$D$17</definedName>
    <definedName name="SupportCost">Proficient!$C$17</definedName>
    <definedName name="ValuerCharge">Proficient!$D$16</definedName>
    <definedName name="ValuerCost">Proficient!$C$16</definedName>
    <definedName name="Valuers">Proficient!$B$16</definedName>
    <definedName name="Weeks">Proficient!$A$21</definedName>
  </definedNames>
  <calcPr calcId="140001" concurrentCalc="0"/>
  <extLst>
    <ext xmlns:mx="http://schemas.microsoft.com/office/mac/excel/2008/main" uri="{7523E5D3-25F3-A5E0-1632-64F254C22452}">
      <mx:ArchID Flags="2"/>
    </ext>
  </extLst>
</workbook>
</file>

<file path=xl/calcChain.xml><?xml version="1.0" encoding="utf-8"?>
<calcChain xmlns="http://schemas.openxmlformats.org/spreadsheetml/2006/main">
  <c r="G135" i="1" l="1"/>
  <c r="G137" i="1"/>
  <c r="D135" i="1"/>
  <c r="D137" i="1"/>
  <c r="G136" i="1"/>
  <c r="D136" i="1"/>
  <c r="G277" i="1"/>
  <c r="G279" i="1"/>
  <c r="D277" i="1"/>
  <c r="D279" i="1"/>
  <c r="G278" i="1"/>
  <c r="D278" i="1"/>
  <c r="J271" i="1"/>
  <c r="F271" i="1"/>
  <c r="G264" i="1"/>
  <c r="G266" i="1"/>
  <c r="D264" i="1"/>
  <c r="D266" i="1"/>
  <c r="G265" i="1"/>
  <c r="D265" i="1"/>
  <c r="J258" i="1"/>
  <c r="F258" i="1"/>
  <c r="G245" i="1"/>
  <c r="G247" i="1"/>
  <c r="D245" i="1"/>
  <c r="D247" i="1"/>
  <c r="G246" i="1"/>
  <c r="D246" i="1"/>
  <c r="J239" i="1"/>
  <c r="F239" i="1"/>
  <c r="G232" i="1"/>
  <c r="G234" i="1"/>
  <c r="D232" i="1"/>
  <c r="D234" i="1"/>
  <c r="G233" i="1"/>
  <c r="D233" i="1"/>
  <c r="J226" i="1"/>
  <c r="F226" i="1"/>
  <c r="G217" i="1"/>
  <c r="G219" i="1"/>
  <c r="D217" i="1"/>
  <c r="D219" i="1"/>
  <c r="G218" i="1"/>
  <c r="D218" i="1"/>
  <c r="J211" i="1"/>
  <c r="F211" i="1"/>
  <c r="G204" i="1"/>
  <c r="G206" i="1"/>
  <c r="D204" i="1"/>
  <c r="D206" i="1"/>
  <c r="G205" i="1"/>
  <c r="D205" i="1"/>
  <c r="J198" i="1"/>
  <c r="F198" i="1"/>
  <c r="G190" i="1"/>
  <c r="G192" i="1"/>
  <c r="D190" i="1"/>
  <c r="D192" i="1"/>
  <c r="G191" i="1"/>
  <c r="D191" i="1"/>
  <c r="J184" i="1"/>
  <c r="F184" i="1"/>
  <c r="G177" i="1"/>
  <c r="G179" i="1"/>
  <c r="D177" i="1"/>
  <c r="D179" i="1"/>
  <c r="G178" i="1"/>
  <c r="D178" i="1"/>
  <c r="J171" i="1"/>
  <c r="F171" i="1"/>
  <c r="G166" i="1"/>
  <c r="G168" i="1"/>
  <c r="D166" i="1"/>
  <c r="D168" i="1"/>
  <c r="G167" i="1"/>
  <c r="D167" i="1"/>
  <c r="J160" i="1"/>
  <c r="F160" i="1"/>
  <c r="G153" i="1"/>
  <c r="G155" i="1"/>
  <c r="D153" i="1"/>
  <c r="D155" i="1"/>
  <c r="G154" i="1"/>
  <c r="D154" i="1"/>
  <c r="J147" i="1"/>
  <c r="F147" i="1"/>
  <c r="J129" i="1"/>
  <c r="F129" i="1"/>
  <c r="G122" i="1"/>
  <c r="G124" i="1"/>
  <c r="D122" i="1"/>
  <c r="D124" i="1"/>
  <c r="G123" i="1"/>
  <c r="D123" i="1"/>
  <c r="J116" i="1"/>
  <c r="F116" i="1"/>
  <c r="G110" i="1"/>
  <c r="G112" i="1"/>
  <c r="D110" i="1"/>
  <c r="D112" i="1"/>
  <c r="G111" i="1"/>
  <c r="D111" i="1"/>
  <c r="J104" i="1"/>
  <c r="F104" i="1"/>
  <c r="G97" i="1"/>
  <c r="G99" i="1"/>
  <c r="D97" i="1"/>
  <c r="D99" i="1"/>
  <c r="G98" i="1"/>
  <c r="D98" i="1"/>
  <c r="J91" i="1"/>
  <c r="F91" i="1"/>
  <c r="G83" i="1"/>
  <c r="G85" i="1"/>
  <c r="D83" i="1"/>
  <c r="D85" i="1"/>
  <c r="G84" i="1"/>
  <c r="D84" i="1"/>
  <c r="J77" i="1"/>
  <c r="F77" i="1"/>
  <c r="G72" i="1"/>
  <c r="G74" i="1"/>
  <c r="D72" i="1"/>
  <c r="D74" i="1"/>
  <c r="G73" i="1"/>
  <c r="D73" i="1"/>
  <c r="J66" i="1"/>
  <c r="F66" i="1"/>
  <c r="G59" i="1"/>
  <c r="G61" i="1"/>
  <c r="D59" i="1"/>
  <c r="D61" i="1"/>
  <c r="G60" i="1"/>
  <c r="D60" i="1"/>
  <c r="J53" i="1"/>
  <c r="F53" i="1"/>
  <c r="G48" i="1"/>
  <c r="G50" i="1"/>
  <c r="D48" i="1"/>
  <c r="D50" i="1"/>
  <c r="G49" i="1"/>
  <c r="D49" i="1"/>
  <c r="J42" i="1"/>
  <c r="F42" i="1"/>
  <c r="G35" i="1"/>
  <c r="G37" i="1"/>
  <c r="D35" i="1"/>
  <c r="D37" i="1"/>
  <c r="G36" i="1"/>
  <c r="D36" i="1"/>
  <c r="J29" i="1"/>
  <c r="F29" i="1"/>
  <c r="J17" i="1"/>
  <c r="J16" i="1"/>
</calcChain>
</file>

<file path=xl/sharedStrings.xml><?xml version="1.0" encoding="utf-8"?>
<sst xmlns="http://schemas.openxmlformats.org/spreadsheetml/2006/main" count="411" uniqueCount="85">
  <si>
    <t>User</t>
  </si>
  <si>
    <t>Number</t>
  </si>
  <si>
    <t>Cost/Hour</t>
  </si>
  <si>
    <t>Charge/Hour</t>
  </si>
  <si>
    <t>Valuers</t>
  </si>
  <si>
    <t>Support</t>
  </si>
  <si>
    <t>Cost Saving</t>
  </si>
  <si>
    <t>Chargeable Time Freed</t>
  </si>
  <si>
    <t>Annual Insurance Reporting</t>
  </si>
  <si>
    <t>Compile reporting of valuations performed a designated period, broken down by area and type of property, show totals.
Assumptions: Prior reporting consisted of spreadsheets/manual count and verification.</t>
  </si>
  <si>
    <t>Valuer</t>
  </si>
  <si>
    <t>Per Year</t>
  </si>
  <si>
    <t>File Closing</t>
  </si>
  <si>
    <t>Per Job</t>
  </si>
  <si>
    <t>Bill Rendering</t>
  </si>
  <si>
    <t>Use a Template Document</t>
  </si>
  <si>
    <t>Client Communication E Mail</t>
  </si>
  <si>
    <t>Contact Information - Locate</t>
  </si>
  <si>
    <t>Per Week</t>
  </si>
  <si>
    <t>Prior Sales and Valuations</t>
  </si>
  <si>
    <t>Updating Sales Information</t>
  </si>
  <si>
    <t>Per Month</t>
  </si>
  <si>
    <t>Job Setup</t>
  </si>
  <si>
    <t>Debtor Management</t>
  </si>
  <si>
    <t>Per Job Equivalent</t>
  </si>
  <si>
    <t>per year</t>
  </si>
  <si>
    <t>Jobs</t>
  </si>
  <si>
    <t>Information Management</t>
  </si>
  <si>
    <t>Valuation Setup, Research, Production</t>
  </si>
  <si>
    <t>Locate Article</t>
  </si>
  <si>
    <t>Accounts and Reporting</t>
  </si>
  <si>
    <t>My Organisation's Own …</t>
  </si>
  <si>
    <t>Title</t>
  </si>
  <si>
    <t>Description</t>
  </si>
  <si>
    <t>Business Progress Reporting</t>
  </si>
  <si>
    <t>Generate a breakdown that shows the amount of work performed and fees generated by each Valuer for a given period of time as totals and percentage.  View the total value of all properties, their addresses and break down by suburb.</t>
  </si>
  <si>
    <t>Pear Year</t>
  </si>
  <si>
    <t>Potential Chargeable Time Freed</t>
  </si>
  <si>
    <t>Save</t>
  </si>
  <si>
    <t>Time Saving</t>
  </si>
  <si>
    <t>Cost Reduction</t>
  </si>
  <si>
    <t>(decimal hours)</t>
  </si>
  <si>
    <t>Inspection Photograph Processing</t>
  </si>
  <si>
    <r>
      <t xml:space="preserve">Find a Property that has sold in your area, that you have valued or that has been recorded as being of potential interest. Review all prior sales information recorded, all Valuation information, pictures, documents, correspondence and comments. </t>
    </r>
    <r>
      <rPr>
        <i/>
        <sz val="9"/>
        <color theme="0" tint="-0.499984740745262"/>
        <rFont val="Calibri"/>
        <family val="2"/>
        <scheme val="minor"/>
      </rPr>
      <t>Consider a mixture of paper records, databases, spreadsheets, photo folders, etc. Based on 7 Property reviews per week for Valuers, 3 for Support staff.</t>
    </r>
  </si>
  <si>
    <t>Finalise a Valuation file, place on spike, check records and check billing. Assumptions: paper file not being retained - Custom Form used for report.</t>
  </si>
  <si>
    <r>
      <t xml:space="preserve">Locate, update or add property without duplication of existing. Check prior valuations, sales. Insert job, client, valuer, support staff information including all contact details. Check Client account in good order. Notify Valuer of new job. Create recent sales report and save to job folder. Create instruction sheet and save to job folder. </t>
    </r>
    <r>
      <rPr>
        <i/>
        <sz val="9"/>
        <color theme="0" tint="-0.499984740745262"/>
        <rFont val="Calibri"/>
        <family val="2"/>
        <scheme val="minor"/>
      </rPr>
      <t>Consider existing methods using a mixture of paper and basic database, where all contact information is retyped and Valuer reviews each new job.</t>
    </r>
  </si>
  <si>
    <r>
      <t>Locate a document template, copy to the relevant job folder, rename, open the document for data entry.</t>
    </r>
    <r>
      <rPr>
        <i/>
        <sz val="9"/>
        <color theme="0" tint="-0.499984740745262"/>
        <rFont val="Calibri"/>
        <family val="2"/>
        <scheme val="minor"/>
      </rPr>
      <t>Consider Valuer and Support Staff member using one template each per Valuation Job.</t>
    </r>
  </si>
  <si>
    <r>
      <t xml:space="preserve">Diarise follow-up of invoices at three dates subsequent to sending. Two reminders for support staff, one for the Valuer. Draft two e mails in relation to follow up. Send messages at appropriate time. Make one call note from the Client in relation to the payment of an invoice. Receipt the payment.  </t>
    </r>
    <r>
      <rPr>
        <i/>
        <sz val="9"/>
        <color theme="0" tint="-0.499984740745262"/>
        <rFont val="Calibri"/>
        <family val="2"/>
        <scheme val="minor"/>
      </rPr>
      <t>Consider prior methods using accounting or manual reporting to manage debtors and that 15% of rendered invoices require 2 or more stages of debtor management.</t>
    </r>
  </si>
  <si>
    <t>Your Organisation</t>
  </si>
  <si>
    <t>The numbers below relate to the way your organisation is staffed and the fees you currently charge. To show savings that are relevant to your organisation, you can change the number of staff and their cost per hour (include things like Superannuation, overheads, equipment, etc.) and the charge-out rate their work.</t>
  </si>
  <si>
    <t>Potential Cost Reduction</t>
  </si>
  <si>
    <r>
      <t xml:space="preserve">When reviewing a job, sale or note, locate  correct contact information for parties or locate a Job based on one of contacts involved. </t>
    </r>
    <r>
      <rPr>
        <i/>
        <sz val="9"/>
        <color theme="0" tint="-0.499984740745262"/>
        <rFont val="Calibri"/>
        <family val="2"/>
        <scheme val="minor"/>
      </rPr>
      <t>Consider existing method as it may relate to paper files, on-screen documents, limited database fields or individual address books.</t>
    </r>
  </si>
  <si>
    <r>
      <t xml:space="preserve">Transfer 35 pictures from camera to folders for 4 different jobs, categorise and make notes where required.  Reduce to a size suitable for use in Word document and to optimise display. </t>
    </r>
    <r>
      <rPr>
        <i/>
        <sz val="9"/>
        <color theme="0" tint="-0.499984740745262"/>
        <rFont val="Calibri"/>
        <family val="2"/>
        <scheme val="minor"/>
      </rPr>
      <t>Consider prior methods where Valuer making notes or working with Support Staff member to separate images prior to transfer.</t>
    </r>
  </si>
  <si>
    <r>
      <t>Adding sales from providers such as from a Real Estate Sales source, Council or Valuer General, categorising, matching to Properties already sold or valued, downloading pictures and agents comments where available and making available to all staff for review.</t>
    </r>
    <r>
      <rPr>
        <i/>
        <sz val="9"/>
        <color theme="0" tint="-0.499984740745262"/>
        <rFont val="Calibri"/>
        <family val="2"/>
        <scheme val="minor"/>
      </rPr>
      <t>Assumptions: Prior method involves a mixture paper filing and/or spreadsheets.</t>
    </r>
  </si>
  <si>
    <t>Hours</t>
  </si>
  <si>
    <t>Minutes</t>
  </si>
  <si>
    <r>
      <t>Find and review a conference paper, relevant industry information, newsletter or item of internal business information that has previously been reviewed by another member of staff and filed for reference. Store additional comments.</t>
    </r>
    <r>
      <rPr>
        <i/>
        <sz val="9"/>
        <color theme="0" tint="-0.499984740745262"/>
        <rFont val="Calibri"/>
        <family val="2"/>
        <scheme val="minor"/>
      </rPr>
      <t xml:space="preserve"> Consider existing methods that rely either on paper or electronic folder.</t>
    </r>
  </si>
  <si>
    <r>
      <t xml:space="preserve">Create a bill for a completed Valuation or a pre-paid Valuation. </t>
    </r>
    <r>
      <rPr>
        <i/>
        <sz val="9"/>
        <color theme="0" tint="-0.499984740745262"/>
        <rFont val="Calibri"/>
        <family val="2"/>
        <scheme val="minor"/>
      </rPr>
      <t>Consider prior bills created in accounting system or Office template.</t>
    </r>
  </si>
  <si>
    <t>Decimal Hours …</t>
  </si>
  <si>
    <t>Some calculations in this Worksheet are based on decimal hours - so:</t>
  </si>
  <si>
    <t>30 minutes = 0.5 hours     - 15 minutes = 0.25 hours</t>
  </si>
  <si>
    <t>10 minutes = 0.15 hours   -   1 minute = 0.015 hours</t>
  </si>
  <si>
    <t>Your Potential Savings</t>
  </si>
  <si>
    <r>
      <t xml:space="preserve">To vary the figures and make them more relevant to your organisation, you can change any of the numbers shown in </t>
    </r>
    <r>
      <rPr>
        <b/>
        <sz val="10"/>
        <color rgb="FF669966"/>
        <rFont val="Calibri"/>
        <scheme val="minor"/>
      </rPr>
      <t>green</t>
    </r>
    <r>
      <rPr>
        <sz val="10"/>
        <rFont val="Calibri"/>
        <scheme val="minor"/>
      </rPr>
      <t>. If a task is not applicable, enter zeros in both the before and after cells. Initial estimates based on Complete Project.</t>
    </r>
  </si>
  <si>
    <r>
      <t xml:space="preserve">E mail Client valuation job confirmation. Communicate on progress. E Mail final documents. Includes locating and verifying contact information for the correct recipient. </t>
    </r>
    <r>
      <rPr>
        <i/>
        <sz val="9"/>
        <color theme="0" tint="-0.499984740745262"/>
        <rFont val="Calibri"/>
        <family val="2"/>
        <scheme val="minor"/>
      </rPr>
      <t xml:space="preserve">Consider on average 3 emails to be sent per job, where existing method was to use email template or draft manually. </t>
    </r>
  </si>
  <si>
    <t>Proficient Project Example</t>
  </si>
  <si>
    <t>Proficient Project Cost Savings Worksheet</t>
  </si>
  <si>
    <t>A Proficient Project for your organisation creates the potential to realise significant cost savings and improvements in billing. In many cases, the savings will exceed the cost of the Project, Software and any supporting IT investments you may make.
A number of factors can influence the cost and quality of the production of client materials in your organisation, and every business is different. The calculations shown are based on the time taken to perform a number of common tasks and are designed to help illustrate the potential savings that a Proficient Project can help your organisation to realise.
Proficient Software For Valuers includes tools to support professional time recording that can assist in time billing and cost management.</t>
  </si>
  <si>
    <t>Before Proficient Project</t>
  </si>
  <si>
    <t>After Proficient Project</t>
  </si>
  <si>
    <t>Proficient Project Benefits: Proficient Software creates efficiency by managing all the relevant Contacts in one place, creating a simple, standard and centralised way of dealing with Contact information as it relates to jobs, sales and research. Process Optimisation helps ensure staff enter and use this information consistently.</t>
  </si>
  <si>
    <t>Proficient Project Benefits: Proficient Software consolidates Valuation, Sales and other information into a single, unified data system.  All Pictures, Documents, Worksheets and other collateral are immediately available from within the relevant Event. Planning and Process Optimisation helps ensure staff manage and Attach Documents, Pictures and other collateral in a consistent manner.</t>
  </si>
  <si>
    <t>Proficient Project Benefits: Proficient Software automates the regular import of external sales information and allows it to be notated, categorized and "owned" by your organisation. This in turn increases the availability of comparison sales for all users, and ensures that additional research or analysis is stored in a central repository for easy retrieval.</t>
  </si>
  <si>
    <t>Proficient Project Benefits: Proficient Software allows the fast and easy storage of non-Property related information which is then readily annotated, caregorised and available for other Users to review.</t>
  </si>
  <si>
    <t>Proficient Project Benefits: Planning and Process Optimisation allows organisations to set and persue initiatives that reduce the amount of paper used and manual file handling that takes place. Proficient Software has facilities designed to support these initiatives.</t>
  </si>
  <si>
    <t>Proficient Project Benefits: Process Optimisation designs streamlined methods of adding jobs and generating relevant materials. Proficient Software includes built-in functions to prevent duplication, automate standardised tasks and consolidate file setup data entry.</t>
  </si>
  <si>
    <t>Proficient Project Benefits: Process Optimisation identifies areas that can be readily standardised and automated. Proficient Software features extensive and customizable workflow features (Actions) that allow repetitive tasks to be performed quickly and accurately.</t>
  </si>
  <si>
    <t xml:space="preserve">Proficient Project Benefits: Process Optimisation helps to identify ways to reduce the amount of handling that images require.  Proficient Software includes batch processing features that  the rapid allocation of images to jobs and automate image resizing. </t>
  </si>
  <si>
    <t>Proficient Project Benefits: Planninghelps consolidate the number of Templates in use. Process Optimisationsets the procedures required to manage and access templates in a consistent manner.   Proficient Software automatically transfers Template files and manages naming and revisioning of the resulting documents.</t>
  </si>
  <si>
    <t>Proficient Project Benefits: Process Optimisation streamlines the relationship between Valuation generation and accounts generation.   Proficient Software includes a number of Custom Form invoices that can be quickly integrated into Valuation workflow, and which generate final documents without additional data entry.</t>
  </si>
  <si>
    <t>Proficient Project Benefits: Process Optimisation formalizes the approach to debtor management.   Proficient Software features automation facilities that allow for fast and flexible implementation of debtor management workflow including pre-set date delays and task assignment, providing the tools to train Clients and reduce long-term outstanding debts.</t>
  </si>
  <si>
    <t>Proficient Project Benefits: Proficient Software search and reporting features allow the generation of breakdowns for insurance reporting quickly and repeatably. Searches can be saved for later recall, and reports are quickly stored and e mailed as required.</t>
  </si>
  <si>
    <t>Proficient Project Benefits: Proficient Software search and reporting features allow the generation of breakdowns for insurance reporting quickly and repeatable. Searches can be saved for later recall, and reports are quickly stored and e mailed as required.</t>
  </si>
  <si>
    <t>October 2011</t>
  </si>
  <si>
    <t>www.proficient.com.au</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</si>
</sst>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quot;$&quot;#,##0.00"/>
    <numFmt numFmtId="165" formatCode="&quot;$&quot;#,##0"/>
  </numFmts>
  <fonts count="36" x14ac:knownFonts="1">
    <font>
      <sz val="10"/>
      <name val="Verdana"/>
    </font>
    <font>
      <sz val="8"/>
      <name val="Verdana"/>
    </font>
    <font>
      <b/>
      <sz val="12"/>
      <color theme="1"/>
      <name val="Calibri"/>
      <family val="2"/>
      <scheme val="minor"/>
    </font>
    <font>
      <b/>
      <sz val="10"/>
      <name val="Verdana"/>
    </font>
    <font>
      <b/>
      <sz val="12"/>
      <color rgb="FF669966"/>
      <name val="Calibri"/>
      <scheme val="minor"/>
    </font>
    <font>
      <i/>
      <sz val="12"/>
      <color theme="1"/>
      <name val="Calibri"/>
      <scheme val="minor"/>
    </font>
    <font>
      <u/>
      <sz val="10"/>
      <color theme="10"/>
      <name val="Verdana"/>
    </font>
    <font>
      <u/>
      <sz val="10"/>
      <color theme="11"/>
      <name val="Verdana"/>
    </font>
    <font>
      <b/>
      <sz val="12"/>
      <color rgb="FF669966"/>
      <name val="Calibri"/>
    </font>
    <font>
      <sz val="9"/>
      <name val="Verdana"/>
      <family val="2"/>
    </font>
    <font>
      <i/>
      <sz val="9"/>
      <color theme="1"/>
      <name val="Calibri"/>
      <family val="2"/>
      <scheme val="minor"/>
    </font>
    <font>
      <b/>
      <i/>
      <sz val="10"/>
      <color rgb="FF669966"/>
      <name val="Calibri"/>
      <family val="2"/>
      <scheme val="minor"/>
    </font>
    <font>
      <i/>
      <sz val="9"/>
      <color theme="0" tint="-0.499984740745262"/>
      <name val="Calibri"/>
      <family val="2"/>
      <scheme val="minor"/>
    </font>
    <font>
      <b/>
      <sz val="10"/>
      <name val="Calibri"/>
      <scheme val="minor"/>
    </font>
    <font>
      <sz val="10"/>
      <name val="Calibri"/>
      <scheme val="minor"/>
    </font>
    <font>
      <b/>
      <i/>
      <sz val="10"/>
      <name val="Calibri"/>
      <scheme val="minor"/>
    </font>
    <font>
      <b/>
      <sz val="10"/>
      <color rgb="FF669966"/>
      <name val="Calibri"/>
      <scheme val="minor"/>
    </font>
    <font>
      <sz val="12"/>
      <color rgb="FF000000"/>
      <name val="Calibri"/>
      <scheme val="minor"/>
    </font>
    <font>
      <b/>
      <sz val="12"/>
      <color rgb="FF000000"/>
      <name val="Calibri"/>
      <scheme val="minor"/>
    </font>
    <font>
      <i/>
      <sz val="9"/>
      <color rgb="FF000000"/>
      <name val="Calibri"/>
      <scheme val="minor"/>
    </font>
    <font>
      <sz val="12"/>
      <name val="Calibri"/>
      <scheme val="minor"/>
    </font>
    <font>
      <b/>
      <i/>
      <sz val="9"/>
      <color rgb="FF000000"/>
      <name val="Calibri"/>
      <scheme val="minor"/>
    </font>
    <font>
      <sz val="10"/>
      <color theme="0" tint="-0.499984740745262"/>
      <name val="Calibri"/>
      <scheme val="minor"/>
    </font>
    <font>
      <sz val="10"/>
      <color theme="1"/>
      <name val="Calibri"/>
      <scheme val="minor"/>
    </font>
    <font>
      <sz val="10"/>
      <color rgb="FF669966"/>
      <name val="Calibri"/>
      <scheme val="minor"/>
    </font>
    <font>
      <sz val="10"/>
      <color rgb="FF000000"/>
      <name val="Calibri"/>
      <scheme val="minor"/>
    </font>
    <font>
      <b/>
      <sz val="10"/>
      <color rgb="FF000000"/>
      <name val="Calibri"/>
      <scheme val="minor"/>
    </font>
    <font>
      <sz val="10"/>
      <name val="Calibri"/>
    </font>
    <font>
      <sz val="10"/>
      <color theme="1"/>
      <name val="Calibri"/>
    </font>
    <font>
      <b/>
      <sz val="10"/>
      <color rgb="FF669966"/>
      <name val="Calibri"/>
    </font>
    <font>
      <sz val="10"/>
      <color rgb="FF669966"/>
      <name val="Calibri"/>
    </font>
    <font>
      <b/>
      <sz val="10"/>
      <name val="Calibri"/>
    </font>
    <font>
      <sz val="10"/>
      <color theme="0" tint="-0.499984740745262"/>
      <name val="Calibri"/>
    </font>
    <font>
      <sz val="10"/>
      <color rgb="FF808080"/>
      <name val="Calibri"/>
      <scheme val="minor"/>
    </font>
    <font>
      <b/>
      <sz val="12"/>
      <name val="Calibri"/>
      <scheme val="minor"/>
    </font>
    <font>
      <sz val="14"/>
      <name val="Calibri"/>
      <scheme val="minor"/>
    </font>
  </fonts>
  <fills count="6">
    <fill>
      <patternFill patternType="none"/>
    </fill>
    <fill>
      <patternFill patternType="gray125"/>
    </fill>
    <fill>
      <patternFill patternType="solid">
        <fgColor rgb="FFFFEECA"/>
        <bgColor indexed="64"/>
      </patternFill>
    </fill>
    <fill>
      <patternFill patternType="solid">
        <fgColor rgb="FFD2FFD5"/>
        <bgColor indexed="64"/>
      </patternFill>
    </fill>
    <fill>
      <patternFill patternType="solid">
        <fgColor rgb="FFFFEECA"/>
        <bgColor rgb="FF000000"/>
      </patternFill>
    </fill>
    <fill>
      <patternFill patternType="solid">
        <fgColor rgb="FFD2FFD5"/>
        <bgColor rgb="FF000000"/>
      </patternFill>
    </fill>
  </fills>
  <borders count="1">
    <border>
      <left/>
      <right/>
      <top/>
      <bottom/>
      <diagonal/>
    </border>
  </borders>
  <cellStyleXfs count="309">
    <xf numFmtId="0" fontId="0" fillId="0" borderId="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cellStyleXfs>
  <cellXfs count="69">
    <xf numFmtId="0" fontId="0" fillId="0" borderId="0" xfId="0"/>
    <xf numFmtId="0" fontId="3" fillId="0" borderId="0" xfId="0" applyFont="1"/>
    <xf numFmtId="0" fontId="2" fillId="0" borderId="0" xfId="0" applyFont="1"/>
    <xf numFmtId="0" fontId="4" fillId="0" borderId="0" xfId="0" applyFont="1"/>
    <xf numFmtId="165" fontId="4" fillId="0" borderId="0" xfId="0" applyNumberFormat="1" applyFont="1"/>
    <xf numFmtId="0" fontId="2" fillId="2" borderId="0" xfId="0" applyFont="1" applyFill="1" applyAlignment="1">
      <alignment vertical="center"/>
    </xf>
    <xf numFmtId="165" fontId="2" fillId="2" borderId="0" xfId="0" applyNumberFormat="1" applyFont="1" applyFill="1" applyAlignment="1">
      <alignment vertical="center"/>
    </xf>
    <xf numFmtId="0" fontId="4" fillId="0" borderId="0" xfId="0" applyFont="1" applyProtection="1">
      <protection locked="0"/>
    </xf>
    <xf numFmtId="165" fontId="4" fillId="0" borderId="0" xfId="0" applyNumberFormat="1" applyFont="1" applyProtection="1">
      <protection locked="0"/>
    </xf>
    <xf numFmtId="0" fontId="5" fillId="0" borderId="0" xfId="0" applyFont="1" applyAlignment="1">
      <alignment horizontal="left" vertical="top" wrapText="1"/>
    </xf>
    <xf numFmtId="165" fontId="11" fillId="0" borderId="0" xfId="0" applyNumberFormat="1" applyFont="1"/>
    <xf numFmtId="0" fontId="13" fillId="0" borderId="0" xfId="0" applyFont="1"/>
    <xf numFmtId="0" fontId="14" fillId="0" borderId="0" xfId="0" applyFont="1"/>
    <xf numFmtId="164" fontId="14" fillId="0" borderId="0" xfId="0" applyNumberFormat="1" applyFont="1"/>
    <xf numFmtId="0" fontId="15" fillId="0" borderId="0" xfId="0" applyFont="1"/>
    <xf numFmtId="0" fontId="13" fillId="2" borderId="0" xfId="0" applyFont="1" applyFill="1"/>
    <xf numFmtId="0" fontId="14" fillId="2" borderId="0" xfId="0" applyFont="1" applyFill="1"/>
    <xf numFmtId="164" fontId="14" fillId="2" borderId="0" xfId="0" applyNumberFormat="1" applyFont="1" applyFill="1"/>
    <xf numFmtId="165" fontId="13" fillId="2" borderId="0" xfId="0" applyNumberFormat="1" applyFont="1" applyFill="1"/>
    <xf numFmtId="0" fontId="14" fillId="0" borderId="0" xfId="0" applyFont="1" applyFill="1"/>
    <xf numFmtId="0" fontId="13" fillId="3" borderId="0" xfId="0" applyFont="1" applyFill="1"/>
    <xf numFmtId="0" fontId="14" fillId="3" borderId="0" xfId="0" applyFont="1" applyFill="1"/>
    <xf numFmtId="164" fontId="14" fillId="3" borderId="0" xfId="0" applyNumberFormat="1" applyFont="1" applyFill="1"/>
    <xf numFmtId="0" fontId="14" fillId="2" borderId="0" xfId="0" applyFont="1" applyFill="1" applyAlignment="1">
      <alignment vertical="center"/>
    </xf>
    <xf numFmtId="165" fontId="14" fillId="0" borderId="0" xfId="0" applyNumberFormat="1" applyFont="1"/>
    <xf numFmtId="0" fontId="17" fillId="0" borderId="0" xfId="0" applyFont="1"/>
    <xf numFmtId="0" fontId="17" fillId="4" borderId="0" xfId="0" applyFont="1" applyFill="1" applyAlignment="1">
      <alignment vertical="center"/>
    </xf>
    <xf numFmtId="0" fontId="20" fillId="2" borderId="0" xfId="0" applyFont="1" applyFill="1" applyAlignment="1">
      <alignment vertical="center"/>
    </xf>
    <xf numFmtId="0" fontId="13" fillId="5" borderId="0" xfId="0" applyFont="1" applyFill="1"/>
    <xf numFmtId="0" fontId="14" fillId="5" borderId="0" xfId="0" applyFont="1" applyFill="1"/>
    <xf numFmtId="164" fontId="14" fillId="5" borderId="0" xfId="0" applyNumberFormat="1" applyFont="1" applyFill="1"/>
    <xf numFmtId="0" fontId="18" fillId="4" borderId="0" xfId="0" applyFont="1" applyFill="1" applyAlignment="1" applyProtection="1">
      <alignment vertical="center"/>
      <protection locked="0"/>
    </xf>
    <xf numFmtId="0" fontId="22" fillId="0" borderId="0" xfId="0" applyFont="1"/>
    <xf numFmtId="0" fontId="23" fillId="0" borderId="0" xfId="0" applyFont="1"/>
    <xf numFmtId="0" fontId="16" fillId="0" borderId="0" xfId="0" applyFont="1" applyProtection="1">
      <protection locked="0"/>
    </xf>
    <xf numFmtId="0" fontId="24" fillId="0" borderId="0" xfId="0" applyFont="1"/>
    <xf numFmtId="0" fontId="26" fillId="0" borderId="0" xfId="0" applyFont="1"/>
    <xf numFmtId="0" fontId="27" fillId="0" borderId="0" xfId="0" applyFont="1"/>
    <xf numFmtId="165" fontId="27" fillId="0" borderId="0" xfId="0" applyNumberFormat="1" applyFont="1"/>
    <xf numFmtId="0" fontId="28" fillId="0" borderId="0" xfId="0" applyFont="1"/>
    <xf numFmtId="0" fontId="29" fillId="0" borderId="0" xfId="0" applyFont="1" applyProtection="1">
      <protection locked="0"/>
    </xf>
    <xf numFmtId="0" fontId="30" fillId="0" borderId="0" xfId="0" applyFont="1"/>
    <xf numFmtId="0" fontId="31" fillId="0" borderId="0" xfId="0" applyFont="1"/>
    <xf numFmtId="0" fontId="32" fillId="0" borderId="0" xfId="0" applyFont="1"/>
    <xf numFmtId="0" fontId="16" fillId="0" borderId="0" xfId="0" applyFont="1" applyProtection="1"/>
    <xf numFmtId="0" fontId="33" fillId="0" borderId="0" xfId="0" applyFont="1"/>
    <xf numFmtId="0" fontId="8" fillId="0" borderId="0" xfId="0" applyFont="1"/>
    <xf numFmtId="165" fontId="8" fillId="0" borderId="0" xfId="0" applyNumberFormat="1" applyFont="1"/>
    <xf numFmtId="0" fontId="34" fillId="0" borderId="0" xfId="0" applyFont="1"/>
    <xf numFmtId="0" fontId="34" fillId="2" borderId="0" xfId="0" applyFont="1" applyFill="1"/>
    <xf numFmtId="0" fontId="25" fillId="0" borderId="0" xfId="0" applyFont="1"/>
    <xf numFmtId="0" fontId="18" fillId="4" borderId="0" xfId="0" applyFont="1" applyFill="1" applyAlignment="1">
      <alignment vertical="center"/>
    </xf>
    <xf numFmtId="0" fontId="14" fillId="0" borderId="0" xfId="0" applyFont="1" applyAlignment="1">
      <alignment horizontal="center" vertical="top" wrapText="1"/>
    </xf>
    <xf numFmtId="0" fontId="30" fillId="0" borderId="0" xfId="0" applyFont="1" applyProtection="1">
      <protection locked="0"/>
    </xf>
    <xf numFmtId="0" fontId="35" fillId="0" borderId="0" xfId="0" applyFont="1" applyAlignment="1">
      <alignment horizontal="center" vertical="center"/>
    </xf>
    <xf numFmtId="0" fontId="25" fillId="0" borderId="0" xfId="0" applyFont="1"/>
    <xf numFmtId="0" fontId="10" fillId="0" borderId="0" xfId="0" applyFont="1" applyAlignment="1">
      <alignment horizontal="left" vertical="center" wrapText="1"/>
    </xf>
    <xf numFmtId="0" fontId="18" fillId="4" borderId="0" xfId="0" applyFont="1" applyFill="1" applyAlignment="1">
      <alignment vertical="center"/>
    </xf>
    <xf numFmtId="0" fontId="19" fillId="0" borderId="0" xfId="0" applyFont="1" applyAlignment="1">
      <alignment horizontal="left" vertical="center" wrapText="1"/>
    </xf>
    <xf numFmtId="0" fontId="21" fillId="0" borderId="0" xfId="0" applyFont="1" applyAlignment="1">
      <alignment horizontal="left" vertical="center" wrapText="1"/>
    </xf>
    <xf numFmtId="0" fontId="9" fillId="0" borderId="0" xfId="0" applyFont="1" applyAlignment="1">
      <alignment horizontal="left" vertical="top" wrapText="1"/>
    </xf>
    <xf numFmtId="0" fontId="19" fillId="0" borderId="0" xfId="0" applyFont="1" applyAlignment="1" applyProtection="1">
      <alignment horizontal="left" vertical="center" wrapText="1"/>
      <protection locked="0"/>
    </xf>
    <xf numFmtId="0" fontId="14" fillId="0" borderId="0" xfId="0" applyFont="1" applyAlignment="1">
      <alignment horizontal="left" vertical="center" wrapText="1"/>
    </xf>
    <xf numFmtId="0" fontId="14" fillId="0" borderId="0" xfId="0" applyFont="1" applyAlignment="1">
      <alignment horizontal="center" vertical="center"/>
    </xf>
    <xf numFmtId="0" fontId="14" fillId="0" borderId="0" xfId="0" applyFont="1" applyAlignment="1">
      <alignment horizontal="left" vertical="top" wrapText="1"/>
    </xf>
    <xf numFmtId="15" fontId="15" fillId="0" borderId="0" xfId="0" applyNumberFormat="1" applyFont="1" applyAlignment="1" applyProtection="1">
      <alignment horizontal="left" vertical="top"/>
      <protection locked="0"/>
    </xf>
    <xf numFmtId="17" fontId="14" fillId="0" borderId="0" xfId="0" quotePrefix="1" applyNumberFormat="1" applyFont="1" applyAlignment="1" applyProtection="1">
      <alignment horizontal="left" vertical="top"/>
      <protection locked="0"/>
    </xf>
    <xf numFmtId="0" fontId="14" fillId="0" borderId="0" xfId="0" applyFont="1" applyAlignment="1" applyProtection="1">
      <alignment horizontal="left" vertical="top"/>
      <protection locked="0"/>
    </xf>
    <xf numFmtId="0" fontId="10" fillId="0" borderId="0" xfId="0" applyFont="1" applyAlignment="1">
      <alignment horizontal="left" vertical="top" wrapText="1"/>
    </xf>
  </cellXfs>
  <cellStyles count="309">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Followed Hyperlink" xfId="72" builtinId="9" hidden="1"/>
    <cellStyle name="Followed Hyperlink" xfId="74" builtinId="9" hidden="1"/>
    <cellStyle name="Followed Hyperlink" xfId="76" builtinId="9" hidden="1"/>
    <cellStyle name="Followed Hyperlink" xfId="78" builtinId="9" hidden="1"/>
    <cellStyle name="Followed Hyperlink" xfId="80" builtinId="9" hidden="1"/>
    <cellStyle name="Followed Hyperlink" xfId="82" builtinId="9" hidden="1"/>
    <cellStyle name="Followed Hyperlink" xfId="84" builtinId="9" hidden="1"/>
    <cellStyle name="Followed Hyperlink" xfId="86" builtinId="9" hidden="1"/>
    <cellStyle name="Followed Hyperlink" xfId="88" builtinId="9" hidden="1"/>
    <cellStyle name="Followed Hyperlink" xfId="90" builtinId="9" hidden="1"/>
    <cellStyle name="Followed Hyperlink" xfId="92" builtinId="9" hidden="1"/>
    <cellStyle name="Followed Hyperlink" xfId="94" builtinId="9" hidden="1"/>
    <cellStyle name="Followed Hyperlink" xfId="96" builtinId="9" hidden="1"/>
    <cellStyle name="Followed Hyperlink" xfId="98" builtinId="9" hidden="1"/>
    <cellStyle name="Followed Hyperlink" xfId="100" builtinId="9" hidden="1"/>
    <cellStyle name="Followed Hyperlink" xfId="102" builtinId="9" hidden="1"/>
    <cellStyle name="Followed Hyperlink" xfId="104" builtinId="9" hidden="1"/>
    <cellStyle name="Followed Hyperlink" xfId="106" builtinId="9" hidden="1"/>
    <cellStyle name="Followed Hyperlink" xfId="108" builtinId="9" hidden="1"/>
    <cellStyle name="Followed Hyperlink" xfId="110" builtinId="9" hidden="1"/>
    <cellStyle name="Followed Hyperlink" xfId="112" builtinId="9" hidden="1"/>
    <cellStyle name="Followed Hyperlink" xfId="114" builtinId="9" hidden="1"/>
    <cellStyle name="Followed Hyperlink" xfId="116" builtinId="9" hidden="1"/>
    <cellStyle name="Followed Hyperlink" xfId="118" builtinId="9" hidden="1"/>
    <cellStyle name="Followed Hyperlink" xfId="120" builtinId="9" hidden="1"/>
    <cellStyle name="Followed Hyperlink" xfId="122" builtinId="9" hidden="1"/>
    <cellStyle name="Followed Hyperlink" xfId="124" builtinId="9" hidden="1"/>
    <cellStyle name="Followed Hyperlink" xfId="126" builtinId="9" hidden="1"/>
    <cellStyle name="Followed Hyperlink" xfId="128" builtinId="9" hidden="1"/>
    <cellStyle name="Followed Hyperlink" xfId="130" builtinId="9" hidden="1"/>
    <cellStyle name="Followed Hyperlink" xfId="132" builtinId="9" hidden="1"/>
    <cellStyle name="Followed Hyperlink" xfId="134" builtinId="9" hidden="1"/>
    <cellStyle name="Followed Hyperlink" xfId="136" builtinId="9" hidden="1"/>
    <cellStyle name="Followed Hyperlink" xfId="138" builtinId="9" hidden="1"/>
    <cellStyle name="Followed Hyperlink" xfId="140" builtinId="9" hidden="1"/>
    <cellStyle name="Followed Hyperlink" xfId="142" builtinId="9" hidden="1"/>
    <cellStyle name="Followed Hyperlink" xfId="144" builtinId="9" hidden="1"/>
    <cellStyle name="Followed Hyperlink" xfId="146" builtinId="9" hidden="1"/>
    <cellStyle name="Followed Hyperlink" xfId="148" builtinId="9" hidden="1"/>
    <cellStyle name="Followed Hyperlink" xfId="150" builtinId="9" hidden="1"/>
    <cellStyle name="Followed Hyperlink" xfId="152" builtinId="9" hidden="1"/>
    <cellStyle name="Followed Hyperlink" xfId="154" builtinId="9" hidden="1"/>
    <cellStyle name="Followed Hyperlink" xfId="156" builtinId="9" hidden="1"/>
    <cellStyle name="Followed Hyperlink" xfId="158" builtinId="9" hidden="1"/>
    <cellStyle name="Followed Hyperlink" xfId="160" builtinId="9" hidden="1"/>
    <cellStyle name="Followed Hyperlink" xfId="162" builtinId="9" hidden="1"/>
    <cellStyle name="Followed Hyperlink" xfId="164" builtinId="9" hidden="1"/>
    <cellStyle name="Followed Hyperlink" xfId="166" builtinId="9" hidden="1"/>
    <cellStyle name="Followed Hyperlink" xfId="168" builtinId="9" hidden="1"/>
    <cellStyle name="Followed Hyperlink" xfId="170" builtinId="9" hidden="1"/>
    <cellStyle name="Followed Hyperlink" xfId="172" builtinId="9" hidden="1"/>
    <cellStyle name="Followed Hyperlink" xfId="174" builtinId="9" hidden="1"/>
    <cellStyle name="Followed Hyperlink" xfId="176" builtinId="9" hidden="1"/>
    <cellStyle name="Followed Hyperlink" xfId="178" builtinId="9" hidden="1"/>
    <cellStyle name="Followed Hyperlink" xfId="180" builtinId="9" hidden="1"/>
    <cellStyle name="Followed Hyperlink" xfId="182" builtinId="9" hidden="1"/>
    <cellStyle name="Followed Hyperlink" xfId="184" builtinId="9" hidden="1"/>
    <cellStyle name="Followed Hyperlink" xfId="186" builtinId="9" hidden="1"/>
    <cellStyle name="Followed Hyperlink" xfId="188" builtinId="9" hidden="1"/>
    <cellStyle name="Followed Hyperlink" xfId="190" builtinId="9" hidden="1"/>
    <cellStyle name="Followed Hyperlink" xfId="192" builtinId="9" hidden="1"/>
    <cellStyle name="Followed Hyperlink" xfId="194" builtinId="9" hidden="1"/>
    <cellStyle name="Followed Hyperlink" xfId="196" builtinId="9" hidden="1"/>
    <cellStyle name="Followed Hyperlink" xfId="198" builtinId="9" hidden="1"/>
    <cellStyle name="Followed Hyperlink" xfId="200" builtinId="9" hidden="1"/>
    <cellStyle name="Followed Hyperlink" xfId="202" builtinId="9" hidden="1"/>
    <cellStyle name="Followed Hyperlink" xfId="204" builtinId="9" hidden="1"/>
    <cellStyle name="Followed Hyperlink" xfId="206" builtinId="9" hidden="1"/>
    <cellStyle name="Followed Hyperlink" xfId="208" builtinId="9" hidden="1"/>
    <cellStyle name="Followed Hyperlink" xfId="210" builtinId="9" hidden="1"/>
    <cellStyle name="Followed Hyperlink" xfId="212" builtinId="9" hidden="1"/>
    <cellStyle name="Followed Hyperlink" xfId="214" builtinId="9" hidden="1"/>
    <cellStyle name="Followed Hyperlink" xfId="216" builtinId="9" hidden="1"/>
    <cellStyle name="Followed Hyperlink" xfId="218" builtinId="9" hidden="1"/>
    <cellStyle name="Followed Hyperlink" xfId="220" builtinId="9" hidden="1"/>
    <cellStyle name="Followed Hyperlink" xfId="222" builtinId="9" hidden="1"/>
    <cellStyle name="Followed Hyperlink" xfId="224" builtinId="9" hidden="1"/>
    <cellStyle name="Followed Hyperlink" xfId="226" builtinId="9" hidden="1"/>
    <cellStyle name="Followed Hyperlink" xfId="228" builtinId="9" hidden="1"/>
    <cellStyle name="Followed Hyperlink" xfId="230" builtinId="9" hidden="1"/>
    <cellStyle name="Followed Hyperlink" xfId="232" builtinId="9" hidden="1"/>
    <cellStyle name="Followed Hyperlink" xfId="234" builtinId="9" hidden="1"/>
    <cellStyle name="Followed Hyperlink" xfId="236" builtinId="9" hidden="1"/>
    <cellStyle name="Followed Hyperlink" xfId="238" builtinId="9" hidden="1"/>
    <cellStyle name="Followed Hyperlink" xfId="240" builtinId="9" hidden="1"/>
    <cellStyle name="Followed Hyperlink" xfId="242" builtinId="9" hidden="1"/>
    <cellStyle name="Followed Hyperlink" xfId="244" builtinId="9" hidden="1"/>
    <cellStyle name="Followed Hyperlink" xfId="246" builtinId="9" hidden="1"/>
    <cellStyle name="Followed Hyperlink" xfId="248" builtinId="9" hidden="1"/>
    <cellStyle name="Followed Hyperlink" xfId="250" builtinId="9" hidden="1"/>
    <cellStyle name="Followed Hyperlink" xfId="252" builtinId="9" hidden="1"/>
    <cellStyle name="Followed Hyperlink" xfId="254" builtinId="9" hidden="1"/>
    <cellStyle name="Followed Hyperlink" xfId="256" builtinId="9" hidden="1"/>
    <cellStyle name="Followed Hyperlink" xfId="258" builtinId="9" hidden="1"/>
    <cellStyle name="Followed Hyperlink" xfId="260" builtinId="9" hidden="1"/>
    <cellStyle name="Followed Hyperlink" xfId="262" builtinId="9" hidden="1"/>
    <cellStyle name="Followed Hyperlink" xfId="264" builtinId="9" hidden="1"/>
    <cellStyle name="Followed Hyperlink" xfId="266" builtinId="9" hidden="1"/>
    <cellStyle name="Followed Hyperlink" xfId="268" builtinId="9" hidden="1"/>
    <cellStyle name="Followed Hyperlink" xfId="270" builtinId="9" hidden="1"/>
    <cellStyle name="Followed Hyperlink" xfId="272" builtinId="9" hidden="1"/>
    <cellStyle name="Followed Hyperlink" xfId="274" builtinId="9" hidden="1"/>
    <cellStyle name="Followed Hyperlink" xfId="276" builtinId="9" hidden="1"/>
    <cellStyle name="Followed Hyperlink" xfId="278" builtinId="9" hidden="1"/>
    <cellStyle name="Followed Hyperlink" xfId="280" builtinId="9" hidden="1"/>
    <cellStyle name="Followed Hyperlink" xfId="282" builtinId="9" hidden="1"/>
    <cellStyle name="Followed Hyperlink" xfId="284" builtinId="9" hidden="1"/>
    <cellStyle name="Followed Hyperlink" xfId="286" builtinId="9" hidden="1"/>
    <cellStyle name="Followed Hyperlink" xfId="288" builtinId="9" hidden="1"/>
    <cellStyle name="Followed Hyperlink" xfId="290" builtinId="9" hidden="1"/>
    <cellStyle name="Followed Hyperlink" xfId="292" builtinId="9" hidden="1"/>
    <cellStyle name="Followed Hyperlink" xfId="294" builtinId="9" hidden="1"/>
    <cellStyle name="Followed Hyperlink" xfId="296" builtinId="9" hidden="1"/>
    <cellStyle name="Followed Hyperlink" xfId="298" builtinId="9" hidden="1"/>
    <cellStyle name="Followed Hyperlink" xfId="300" builtinId="9" hidden="1"/>
    <cellStyle name="Followed Hyperlink" xfId="302" builtinId="9" hidden="1"/>
    <cellStyle name="Followed Hyperlink" xfId="304" builtinId="9" hidden="1"/>
    <cellStyle name="Followed Hyperlink" xfId="306" builtinId="9" hidden="1"/>
    <cellStyle name="Followed Hyperlink" xfId="308"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Hyperlink" xfId="75" builtinId="8" hidden="1"/>
    <cellStyle name="Hyperlink" xfId="77" builtinId="8" hidden="1"/>
    <cellStyle name="Hyperlink" xfId="79" builtinId="8" hidden="1"/>
    <cellStyle name="Hyperlink" xfId="81" builtinId="8" hidden="1"/>
    <cellStyle name="Hyperlink" xfId="83" builtinId="8" hidden="1"/>
    <cellStyle name="Hyperlink" xfId="85" builtinId="8" hidden="1"/>
    <cellStyle name="Hyperlink" xfId="87" builtinId="8" hidden="1"/>
    <cellStyle name="Hyperlink" xfId="89" builtinId="8" hidden="1"/>
    <cellStyle name="Hyperlink" xfId="91" builtinId="8" hidden="1"/>
    <cellStyle name="Hyperlink" xfId="93" builtinId="8" hidden="1"/>
    <cellStyle name="Hyperlink" xfId="95" builtinId="8" hidden="1"/>
    <cellStyle name="Hyperlink" xfId="97" builtinId="8" hidden="1"/>
    <cellStyle name="Hyperlink" xfId="99" builtinId="8" hidden="1"/>
    <cellStyle name="Hyperlink" xfId="101" builtinId="8" hidden="1"/>
    <cellStyle name="Hyperlink" xfId="103" builtinId="8" hidden="1"/>
    <cellStyle name="Hyperlink" xfId="105" builtinId="8" hidden="1"/>
    <cellStyle name="Hyperlink" xfId="107" builtinId="8" hidden="1"/>
    <cellStyle name="Hyperlink" xfId="109" builtinId="8" hidden="1"/>
    <cellStyle name="Hyperlink" xfId="111" builtinId="8" hidden="1"/>
    <cellStyle name="Hyperlink" xfId="113" builtinId="8" hidden="1"/>
    <cellStyle name="Hyperlink" xfId="115" builtinId="8" hidden="1"/>
    <cellStyle name="Hyperlink" xfId="117" builtinId="8" hidden="1"/>
    <cellStyle name="Hyperlink" xfId="119" builtinId="8" hidden="1"/>
    <cellStyle name="Hyperlink" xfId="121" builtinId="8" hidden="1"/>
    <cellStyle name="Hyperlink" xfId="123" builtinId="8" hidden="1"/>
    <cellStyle name="Hyperlink" xfId="125" builtinId="8" hidden="1"/>
    <cellStyle name="Hyperlink" xfId="127" builtinId="8" hidden="1"/>
    <cellStyle name="Hyperlink" xfId="129" builtinId="8" hidden="1"/>
    <cellStyle name="Hyperlink" xfId="131" builtinId="8" hidden="1"/>
    <cellStyle name="Hyperlink" xfId="133" builtinId="8" hidden="1"/>
    <cellStyle name="Hyperlink" xfId="135" builtinId="8" hidden="1"/>
    <cellStyle name="Hyperlink" xfId="137" builtinId="8" hidden="1"/>
    <cellStyle name="Hyperlink" xfId="139" builtinId="8" hidden="1"/>
    <cellStyle name="Hyperlink" xfId="141" builtinId="8" hidden="1"/>
    <cellStyle name="Hyperlink" xfId="143" builtinId="8" hidden="1"/>
    <cellStyle name="Hyperlink" xfId="145" builtinId="8" hidden="1"/>
    <cellStyle name="Hyperlink" xfId="147" builtinId="8" hidden="1"/>
    <cellStyle name="Hyperlink" xfId="149" builtinId="8" hidden="1"/>
    <cellStyle name="Hyperlink" xfId="151" builtinId="8" hidden="1"/>
    <cellStyle name="Hyperlink" xfId="153" builtinId="8" hidden="1"/>
    <cellStyle name="Hyperlink" xfId="155" builtinId="8" hidden="1"/>
    <cellStyle name="Hyperlink" xfId="157" builtinId="8" hidden="1"/>
    <cellStyle name="Hyperlink" xfId="159" builtinId="8" hidden="1"/>
    <cellStyle name="Hyperlink" xfId="161" builtinId="8" hidden="1"/>
    <cellStyle name="Hyperlink" xfId="163" builtinId="8" hidden="1"/>
    <cellStyle name="Hyperlink" xfId="165" builtinId="8" hidden="1"/>
    <cellStyle name="Hyperlink" xfId="167" builtinId="8" hidden="1"/>
    <cellStyle name="Hyperlink" xfId="169" builtinId="8" hidden="1"/>
    <cellStyle name="Hyperlink" xfId="171" builtinId="8" hidden="1"/>
    <cellStyle name="Hyperlink" xfId="173" builtinId="8" hidden="1"/>
    <cellStyle name="Hyperlink" xfId="175" builtinId="8" hidden="1"/>
    <cellStyle name="Hyperlink" xfId="177" builtinId="8" hidden="1"/>
    <cellStyle name="Hyperlink" xfId="179" builtinId="8" hidden="1"/>
    <cellStyle name="Hyperlink" xfId="181" builtinId="8" hidden="1"/>
    <cellStyle name="Hyperlink" xfId="183" builtinId="8" hidden="1"/>
    <cellStyle name="Hyperlink" xfId="185" builtinId="8" hidden="1"/>
    <cellStyle name="Hyperlink" xfId="187" builtinId="8" hidden="1"/>
    <cellStyle name="Hyperlink" xfId="189" builtinId="8" hidden="1"/>
    <cellStyle name="Hyperlink" xfId="191" builtinId="8" hidden="1"/>
    <cellStyle name="Hyperlink" xfId="193" builtinId="8" hidden="1"/>
    <cellStyle name="Hyperlink" xfId="195" builtinId="8" hidden="1"/>
    <cellStyle name="Hyperlink" xfId="197" builtinId="8" hidden="1"/>
    <cellStyle name="Hyperlink" xfId="199" builtinId="8" hidden="1"/>
    <cellStyle name="Hyperlink" xfId="201" builtinId="8" hidden="1"/>
    <cellStyle name="Hyperlink" xfId="203" builtinId="8" hidden="1"/>
    <cellStyle name="Hyperlink" xfId="205" builtinId="8" hidden="1"/>
    <cellStyle name="Hyperlink" xfId="207" builtinId="8" hidden="1"/>
    <cellStyle name="Hyperlink" xfId="209" builtinId="8" hidden="1"/>
    <cellStyle name="Hyperlink" xfId="211" builtinId="8" hidden="1"/>
    <cellStyle name="Hyperlink" xfId="213" builtinId="8" hidden="1"/>
    <cellStyle name="Hyperlink" xfId="215" builtinId="8" hidden="1"/>
    <cellStyle name="Hyperlink" xfId="217" builtinId="8" hidden="1"/>
    <cellStyle name="Hyperlink" xfId="219" builtinId="8" hidden="1"/>
    <cellStyle name="Hyperlink" xfId="221" builtinId="8" hidden="1"/>
    <cellStyle name="Hyperlink" xfId="223" builtinId="8" hidden="1"/>
    <cellStyle name="Hyperlink" xfId="225" builtinId="8" hidden="1"/>
    <cellStyle name="Hyperlink" xfId="227" builtinId="8" hidden="1"/>
    <cellStyle name="Hyperlink" xfId="229" builtinId="8" hidden="1"/>
    <cellStyle name="Hyperlink" xfId="231" builtinId="8" hidden="1"/>
    <cellStyle name="Hyperlink" xfId="233" builtinId="8" hidden="1"/>
    <cellStyle name="Hyperlink" xfId="235" builtinId="8" hidden="1"/>
    <cellStyle name="Hyperlink" xfId="237" builtinId="8" hidden="1"/>
    <cellStyle name="Hyperlink" xfId="239" builtinId="8" hidden="1"/>
    <cellStyle name="Hyperlink" xfId="241" builtinId="8" hidden="1"/>
    <cellStyle name="Hyperlink" xfId="243" builtinId="8" hidden="1"/>
    <cellStyle name="Hyperlink" xfId="245" builtinId="8" hidden="1"/>
    <cellStyle name="Hyperlink" xfId="247" builtinId="8" hidden="1"/>
    <cellStyle name="Hyperlink" xfId="249" builtinId="8" hidden="1"/>
    <cellStyle name="Hyperlink" xfId="251" builtinId="8" hidden="1"/>
    <cellStyle name="Hyperlink" xfId="253" builtinId="8" hidden="1"/>
    <cellStyle name="Hyperlink" xfId="255" builtinId="8" hidden="1"/>
    <cellStyle name="Hyperlink" xfId="257" builtinId="8" hidden="1"/>
    <cellStyle name="Hyperlink" xfId="259" builtinId="8" hidden="1"/>
    <cellStyle name="Hyperlink" xfId="261" builtinId="8" hidden="1"/>
    <cellStyle name="Hyperlink" xfId="263" builtinId="8" hidden="1"/>
    <cellStyle name="Hyperlink" xfId="265" builtinId="8" hidden="1"/>
    <cellStyle name="Hyperlink" xfId="267" builtinId="8" hidden="1"/>
    <cellStyle name="Hyperlink" xfId="269" builtinId="8" hidden="1"/>
    <cellStyle name="Hyperlink" xfId="271" builtinId="8" hidden="1"/>
    <cellStyle name="Hyperlink" xfId="273" builtinId="8" hidden="1"/>
    <cellStyle name="Hyperlink" xfId="275" builtinId="8" hidden="1"/>
    <cellStyle name="Hyperlink" xfId="277" builtinId="8" hidden="1"/>
    <cellStyle name="Hyperlink" xfId="279" builtinId="8" hidden="1"/>
    <cellStyle name="Hyperlink" xfId="281" builtinId="8" hidden="1"/>
    <cellStyle name="Hyperlink" xfId="283" builtinId="8" hidden="1"/>
    <cellStyle name="Hyperlink" xfId="285" builtinId="8" hidden="1"/>
    <cellStyle name="Hyperlink" xfId="287" builtinId="8" hidden="1"/>
    <cellStyle name="Hyperlink" xfId="289" builtinId="8" hidden="1"/>
    <cellStyle name="Hyperlink" xfId="291" builtinId="8" hidden="1"/>
    <cellStyle name="Hyperlink" xfId="293" builtinId="8" hidden="1"/>
    <cellStyle name="Hyperlink" xfId="295" builtinId="8" hidden="1"/>
    <cellStyle name="Hyperlink" xfId="297" builtinId="8" hidden="1"/>
    <cellStyle name="Hyperlink" xfId="299" builtinId="8" hidden="1"/>
    <cellStyle name="Hyperlink" xfId="301" builtinId="8" hidden="1"/>
    <cellStyle name="Hyperlink" xfId="303" builtinId="8" hidden="1"/>
    <cellStyle name="Hyperlink" xfId="305" builtinId="8" hidden="1"/>
    <cellStyle name="Hyperlink" xfId="307" builtinId="8" hidden="1"/>
    <cellStyle name="Normal" xfId="0" builtinId="0"/>
  </cellStyles>
  <dxfs count="0"/>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66996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4" Type="http://schemas.openxmlformats.org/officeDocument/2006/relationships/sharedStrings" Target="sharedStrings.xml"/><Relationship Id="rId5"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5</xdr:col>
      <xdr:colOff>287020</xdr:colOff>
      <xdr:row>14</xdr:row>
      <xdr:rowOff>45720</xdr:rowOff>
    </xdr:from>
    <xdr:to>
      <xdr:col>5</xdr:col>
      <xdr:colOff>749300</xdr:colOff>
      <xdr:row>16</xdr:row>
      <xdr:rowOff>139700</xdr:rowOff>
    </xdr:to>
    <xdr:sp macro="" textlink="">
      <xdr:nvSpPr>
        <xdr:cNvPr id="4" name="Isosceles Triangle 3"/>
        <xdr:cNvSpPr/>
      </xdr:nvSpPr>
      <xdr:spPr>
        <a:xfrm rot="5400000">
          <a:off x="3995420" y="3893820"/>
          <a:ext cx="462280" cy="462280"/>
        </a:xfrm>
        <a:prstGeom prst="triangle">
          <a:avLst/>
        </a:prstGeom>
        <a:solidFill>
          <a:schemeClr val="bg1">
            <a:lumMod val="75000"/>
            <a:alpha val="53000"/>
          </a:schemeClr>
        </a:solidFill>
        <a:ln>
          <a:noFill/>
        </a:ln>
        <a:effectLst/>
      </xdr:spPr>
      <xdr:style>
        <a:lnRef idx="1">
          <a:schemeClr val="accent1"/>
        </a:lnRef>
        <a:fillRef idx="3">
          <a:schemeClr val="accent1"/>
        </a:fillRef>
        <a:effectRef idx="2">
          <a:schemeClr val="accent1"/>
        </a:effectRef>
        <a:fontRef idx="minor">
          <a:schemeClr val="lt1"/>
        </a:fontRef>
      </xdr:style>
      <xdr:txBody>
        <a:bodyPr wrap="square"/>
        <a:lstStyle/>
        <a:p>
          <a:endParaRPr lang="en-US">
            <a:solidFill>
              <a:srgbClr val="669966"/>
            </a:solidFill>
          </a:endParaRPr>
        </a:p>
      </xdr:txBody>
    </xdr:sp>
    <xdr:clientData/>
  </xdr:twoCellAnchor>
  <xdr:twoCellAnchor editAs="oneCell">
    <xdr:from>
      <xdr:col>8</xdr:col>
      <xdr:colOff>88900</xdr:colOff>
      <xdr:row>0</xdr:row>
      <xdr:rowOff>76200</xdr:rowOff>
    </xdr:from>
    <xdr:to>
      <xdr:col>10</xdr:col>
      <xdr:colOff>914400</xdr:colOff>
      <xdr:row>3</xdr:row>
      <xdr:rowOff>23374</xdr:rowOff>
    </xdr:to>
    <xdr:pic>
      <xdr:nvPicPr>
        <xdr:cNvPr id="6" name="Picture 5" descr="Proficient 5 No Tag.pn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692900" y="76200"/>
          <a:ext cx="2768600" cy="49327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90"/>
  <sheetViews>
    <sheetView tabSelected="1" workbookViewId="0">
      <selection activeCell="B16" sqref="B16"/>
    </sheetView>
  </sheetViews>
  <sheetFormatPr baseColWidth="10" defaultColWidth="10.7109375" defaultRowHeight="14" x14ac:dyDescent="0"/>
  <cols>
    <col min="1" max="1" width="10.7109375" style="12"/>
    <col min="2" max="2" width="10" style="12" customWidth="1"/>
    <col min="3" max="3" width="10.7109375" style="12"/>
    <col min="4" max="4" width="9.5703125" style="12" customWidth="1"/>
    <col min="5" max="5" width="0.7109375" style="13" customWidth="1"/>
    <col min="6" max="6" width="10.7109375" style="12"/>
    <col min="7" max="7" width="8.7109375" style="12" customWidth="1"/>
    <col min="8" max="8" width="13.140625" style="12" customWidth="1"/>
    <col min="9" max="9" width="9.7109375" style="12" customWidth="1"/>
    <col min="10" max="10" width="12.140625" style="12" customWidth="1"/>
    <col min="11" max="11" width="10.7109375" style="13"/>
    <col min="12" max="16384" width="10.7109375" style="12"/>
  </cols>
  <sheetData>
    <row r="1" spans="1:11" ht="15">
      <c r="A1" s="65" t="s">
        <v>65</v>
      </c>
      <c r="B1" s="65"/>
      <c r="C1" s="65"/>
      <c r="F1" s="48" t="s">
        <v>66</v>
      </c>
      <c r="I1" s="14"/>
      <c r="K1" s="12"/>
    </row>
    <row r="2" spans="1:11">
      <c r="A2" s="66" t="s">
        <v>83</v>
      </c>
      <c r="B2" s="67"/>
      <c r="C2" s="67"/>
      <c r="K2" s="12"/>
    </row>
    <row r="3" spans="1:11">
      <c r="E3" s="12"/>
      <c r="K3" s="12"/>
    </row>
    <row r="4" spans="1:11" ht="45" customHeight="1">
      <c r="A4" s="62" t="s">
        <v>67</v>
      </c>
      <c r="B4" s="62"/>
      <c r="C4" s="62"/>
      <c r="D4" s="62"/>
      <c r="E4" s="62"/>
      <c r="F4" s="62"/>
      <c r="G4" s="62"/>
      <c r="H4" s="62"/>
      <c r="I4" s="54" t="s">
        <v>84</v>
      </c>
      <c r="J4" s="54"/>
      <c r="K4" s="54"/>
    </row>
    <row r="5" spans="1:11">
      <c r="A5" s="62"/>
      <c r="B5" s="62"/>
      <c r="C5" s="62"/>
      <c r="D5" s="62"/>
      <c r="E5" s="62"/>
      <c r="F5" s="62"/>
      <c r="G5" s="62"/>
      <c r="H5" s="62"/>
      <c r="K5" s="12"/>
    </row>
    <row r="6" spans="1:11" ht="32.25" customHeight="1">
      <c r="A6" s="62"/>
      <c r="B6" s="62"/>
      <c r="C6" s="62"/>
      <c r="D6" s="62"/>
      <c r="E6" s="62"/>
      <c r="F6" s="62"/>
      <c r="G6" s="62"/>
      <c r="H6" s="62"/>
      <c r="I6" s="52"/>
      <c r="J6" s="52"/>
      <c r="K6" s="52"/>
    </row>
    <row r="7" spans="1:11">
      <c r="A7" s="62"/>
      <c r="B7" s="62"/>
      <c r="C7" s="62"/>
      <c r="D7" s="62"/>
      <c r="E7" s="62"/>
      <c r="F7" s="62"/>
      <c r="G7" s="62"/>
      <c r="H7" s="62"/>
      <c r="I7" s="52"/>
      <c r="J7" s="52"/>
      <c r="K7" s="52"/>
    </row>
    <row r="8" spans="1:11" ht="26" customHeight="1">
      <c r="A8" s="62"/>
      <c r="B8" s="62"/>
      <c r="C8" s="62"/>
      <c r="D8" s="62"/>
      <c r="E8" s="62"/>
      <c r="F8" s="62"/>
      <c r="G8" s="62"/>
      <c r="H8" s="62"/>
      <c r="I8" s="52"/>
      <c r="J8" s="52"/>
      <c r="K8" s="52"/>
    </row>
    <row r="9" spans="1:11" ht="15" customHeight="1">
      <c r="E9" s="12"/>
      <c r="I9" s="52"/>
      <c r="J9" s="52"/>
      <c r="K9" s="52"/>
    </row>
    <row r="10" spans="1:11" ht="15">
      <c r="A10" s="2" t="s">
        <v>48</v>
      </c>
      <c r="E10" s="12"/>
      <c r="I10" s="52"/>
      <c r="J10" s="52"/>
      <c r="K10" s="52"/>
    </row>
    <row r="11" spans="1:11" ht="54" customHeight="1">
      <c r="A11" s="62" t="s">
        <v>49</v>
      </c>
      <c r="B11" s="62"/>
      <c r="C11" s="62"/>
      <c r="D11" s="62"/>
      <c r="E11" s="62"/>
      <c r="F11" s="62"/>
      <c r="G11" s="62"/>
      <c r="H11" s="62"/>
      <c r="I11" s="52"/>
      <c r="J11" s="52"/>
      <c r="K11" s="52"/>
    </row>
    <row r="12" spans="1:11">
      <c r="A12" s="64"/>
      <c r="B12" s="64"/>
      <c r="C12" s="64"/>
      <c r="D12" s="64"/>
      <c r="E12" s="64"/>
      <c r="F12" s="64"/>
      <c r="G12" s="64"/>
      <c r="H12" s="64"/>
      <c r="I12" s="64"/>
      <c r="J12" s="64"/>
      <c r="K12" s="12"/>
    </row>
    <row r="13" spans="1:11" ht="15">
      <c r="A13" s="2"/>
      <c r="E13" s="12"/>
      <c r="G13" s="15"/>
      <c r="H13" s="15"/>
      <c r="I13" s="15"/>
      <c r="J13" s="15"/>
      <c r="K13" s="15"/>
    </row>
    <row r="14" spans="1:11" ht="15">
      <c r="A14" s="2" t="s">
        <v>0</v>
      </c>
      <c r="B14" s="2" t="s">
        <v>1</v>
      </c>
      <c r="C14" s="2" t="s">
        <v>2</v>
      </c>
      <c r="D14" s="2" t="s">
        <v>3</v>
      </c>
      <c r="F14" s="63"/>
      <c r="G14" s="15"/>
      <c r="H14" s="49" t="s">
        <v>62</v>
      </c>
      <c r="I14" s="16"/>
      <c r="J14" s="16"/>
      <c r="K14" s="17"/>
    </row>
    <row r="15" spans="1:11">
      <c r="F15" s="63"/>
      <c r="G15" s="16"/>
      <c r="H15" s="16"/>
      <c r="I15" s="16"/>
      <c r="J15" s="16"/>
      <c r="K15" s="17"/>
    </row>
    <row r="16" spans="1:11" ht="15">
      <c r="A16" s="12" t="s">
        <v>4</v>
      </c>
      <c r="B16" s="7">
        <v>3</v>
      </c>
      <c r="C16" s="8">
        <v>45</v>
      </c>
      <c r="D16" s="8">
        <v>220</v>
      </c>
      <c r="F16" s="63"/>
      <c r="G16" s="15"/>
      <c r="H16" s="15" t="s">
        <v>50</v>
      </c>
      <c r="I16" s="16"/>
      <c r="J16" s="18">
        <f>F29+F42+F53+F66+F77+F91+F104+F116+F129+F147+F160+F184+F198+F211+F226+F239+F258+F271+F171</f>
        <v>94570</v>
      </c>
      <c r="K16" s="16" t="s">
        <v>25</v>
      </c>
    </row>
    <row r="17" spans="1:11" ht="15">
      <c r="A17" s="12" t="s">
        <v>5</v>
      </c>
      <c r="B17" s="7">
        <v>2</v>
      </c>
      <c r="C17" s="8">
        <v>25</v>
      </c>
      <c r="D17" s="8">
        <v>0</v>
      </c>
      <c r="F17" s="63"/>
      <c r="G17" s="15"/>
      <c r="H17" s="15" t="s">
        <v>37</v>
      </c>
      <c r="I17" s="16"/>
      <c r="J17" s="18">
        <f>J29+J42+J53+J66+J77+J91+J104+J116+J129+J147+J160+J184+J198+J211+J226+J239+J258+J271+J171</f>
        <v>249260</v>
      </c>
      <c r="K17" s="16" t="s">
        <v>25</v>
      </c>
    </row>
    <row r="18" spans="1:11" ht="15">
      <c r="B18" s="3"/>
      <c r="C18" s="4"/>
      <c r="D18" s="4"/>
      <c r="E18" s="4"/>
      <c r="F18" s="63"/>
      <c r="G18" s="16"/>
      <c r="H18" s="16"/>
      <c r="I18" s="16"/>
      <c r="J18" s="16"/>
      <c r="K18" s="16"/>
    </row>
    <row r="19" spans="1:11" ht="15">
      <c r="A19" s="2" t="s">
        <v>26</v>
      </c>
      <c r="B19" s="7">
        <v>750</v>
      </c>
      <c r="C19" s="19" t="s">
        <v>25</v>
      </c>
      <c r="D19" s="4"/>
      <c r="E19" s="4"/>
      <c r="K19" s="12"/>
    </row>
    <row r="20" spans="1:11" ht="15">
      <c r="C20" s="3"/>
      <c r="D20" s="4"/>
      <c r="E20" s="4"/>
      <c r="F20" s="4"/>
      <c r="K20" s="12"/>
    </row>
    <row r="21" spans="1:11" ht="15">
      <c r="A21" s="11"/>
      <c r="C21" s="3"/>
      <c r="D21" s="4"/>
      <c r="E21" s="4"/>
      <c r="F21" s="4"/>
      <c r="K21" s="12"/>
    </row>
    <row r="22" spans="1:11" ht="15">
      <c r="A22" s="62" t="s">
        <v>63</v>
      </c>
      <c r="B22" s="62"/>
      <c r="C22" s="62"/>
      <c r="D22" s="62"/>
      <c r="E22" s="4"/>
      <c r="F22" s="4"/>
      <c r="K22" s="12"/>
    </row>
    <row r="23" spans="1:11" ht="15">
      <c r="A23" s="62"/>
      <c r="B23" s="62"/>
      <c r="C23" s="62"/>
      <c r="D23" s="62"/>
      <c r="E23" s="4"/>
      <c r="F23" s="4"/>
      <c r="K23" s="12"/>
    </row>
    <row r="24" spans="1:11" ht="15">
      <c r="A24" s="62"/>
      <c r="B24" s="62"/>
      <c r="C24" s="62"/>
      <c r="D24" s="62"/>
      <c r="E24" s="4"/>
      <c r="F24" s="10"/>
      <c r="K24" s="12"/>
    </row>
    <row r="25" spans="1:11">
      <c r="A25" s="62"/>
      <c r="B25" s="62"/>
      <c r="C25" s="62"/>
      <c r="D25" s="62"/>
      <c r="E25" s="12"/>
      <c r="K25" s="12"/>
    </row>
    <row r="26" spans="1:11">
      <c r="A26" s="20" t="s">
        <v>27</v>
      </c>
      <c r="B26" s="21"/>
      <c r="C26" s="21"/>
      <c r="D26" s="21"/>
      <c r="E26" s="22"/>
      <c r="F26" s="21"/>
      <c r="G26" s="21"/>
      <c r="H26" s="21"/>
      <c r="I26" s="21"/>
      <c r="J26" s="21"/>
      <c r="K26" s="21"/>
    </row>
    <row r="27" spans="1:11">
      <c r="K27" s="12"/>
    </row>
    <row r="28" spans="1:11">
      <c r="K28" s="12"/>
    </row>
    <row r="29" spans="1:11" ht="15">
      <c r="A29" s="5" t="s">
        <v>17</v>
      </c>
      <c r="B29" s="23"/>
      <c r="C29" s="23"/>
      <c r="D29" s="5" t="s">
        <v>38</v>
      </c>
      <c r="E29" s="5"/>
      <c r="F29" s="6">
        <f>D36+G36</f>
        <v>9160</v>
      </c>
      <c r="G29" s="23"/>
      <c r="H29" s="5" t="s">
        <v>7</v>
      </c>
      <c r="I29" s="23"/>
      <c r="J29" s="6">
        <f>+D37+G37</f>
        <v>24860</v>
      </c>
      <c r="K29" s="12"/>
    </row>
    <row r="30" spans="1:11" ht="26.25" customHeight="1">
      <c r="A30" s="56" t="s">
        <v>51</v>
      </c>
      <c r="B30" s="56"/>
      <c r="C30" s="56"/>
      <c r="D30" s="56"/>
      <c r="E30" s="56"/>
      <c r="F30" s="56"/>
      <c r="G30" s="56"/>
      <c r="H30" s="56"/>
      <c r="I30" s="56"/>
      <c r="J30" s="56"/>
      <c r="K30" s="12"/>
    </row>
    <row r="31" spans="1:11">
      <c r="E31" s="12"/>
      <c r="K31" s="12"/>
    </row>
    <row r="32" spans="1:11">
      <c r="A32" s="33" t="s">
        <v>68</v>
      </c>
      <c r="C32" s="33" t="s">
        <v>10</v>
      </c>
      <c r="D32" s="34">
        <v>10</v>
      </c>
      <c r="E32" s="35"/>
      <c r="F32" s="33" t="s">
        <v>5</v>
      </c>
      <c r="G32" s="34">
        <v>15</v>
      </c>
      <c r="H32" s="11" t="s">
        <v>55</v>
      </c>
      <c r="I32" s="11" t="s">
        <v>13</v>
      </c>
      <c r="K32" s="12"/>
    </row>
    <row r="33" spans="1:11">
      <c r="A33" s="12" t="s">
        <v>69</v>
      </c>
      <c r="C33" s="12" t="s">
        <v>10</v>
      </c>
      <c r="D33" s="53">
        <v>1</v>
      </c>
      <c r="E33" s="12"/>
      <c r="F33" s="12" t="s">
        <v>5</v>
      </c>
      <c r="G33" s="53">
        <v>2</v>
      </c>
      <c r="H33" s="11" t="s">
        <v>55</v>
      </c>
      <c r="I33" s="11" t="s">
        <v>13</v>
      </c>
      <c r="K33" s="12"/>
    </row>
    <row r="34" spans="1:11">
      <c r="E34" s="12"/>
      <c r="K34" s="12"/>
    </row>
    <row r="35" spans="1:11" ht="15" customHeight="1">
      <c r="B35" s="12" t="s">
        <v>39</v>
      </c>
      <c r="D35" s="12">
        <f>ROUND(((D32-D33)/60)*Jobs, 0)</f>
        <v>113</v>
      </c>
      <c r="E35" s="12"/>
      <c r="G35" s="12">
        <f>ROUND((G32-G33)/60*Jobs,0)</f>
        <v>163</v>
      </c>
      <c r="H35" s="32" t="s">
        <v>54</v>
      </c>
      <c r="I35" s="12" t="s">
        <v>11</v>
      </c>
      <c r="K35" s="12"/>
    </row>
    <row r="36" spans="1:11">
      <c r="B36" s="12" t="s">
        <v>40</v>
      </c>
      <c r="D36" s="24">
        <f>D35*(ValuerCost)</f>
        <v>5085</v>
      </c>
      <c r="E36" s="24"/>
      <c r="F36" s="24"/>
      <c r="G36" s="24">
        <f>G35*SupportCost</f>
        <v>4075</v>
      </c>
      <c r="K36" s="12"/>
    </row>
    <row r="37" spans="1:11">
      <c r="B37" s="12" t="s">
        <v>7</v>
      </c>
      <c r="D37" s="24">
        <f>D35*ValuerCharge</f>
        <v>24860</v>
      </c>
      <c r="E37" s="24"/>
      <c r="F37" s="24"/>
      <c r="G37" s="24">
        <f>G35*SupportCharge</f>
        <v>0</v>
      </c>
      <c r="K37" s="12"/>
    </row>
    <row r="38" spans="1:11">
      <c r="D38" s="24"/>
      <c r="E38" s="24"/>
      <c r="F38" s="24"/>
      <c r="G38" s="24"/>
      <c r="K38" s="12"/>
    </row>
    <row r="39" spans="1:11" ht="26.25" customHeight="1">
      <c r="A39" s="56" t="s">
        <v>70</v>
      </c>
      <c r="B39" s="56"/>
      <c r="C39" s="56"/>
      <c r="D39" s="56"/>
      <c r="E39" s="56"/>
      <c r="F39" s="56"/>
      <c r="G39" s="56"/>
      <c r="H39" s="56"/>
      <c r="I39" s="56"/>
      <c r="J39" s="56"/>
      <c r="K39" s="12"/>
    </row>
    <row r="40" spans="1:11">
      <c r="K40" s="12"/>
    </row>
    <row r="41" spans="1:11">
      <c r="K41" s="12"/>
    </row>
    <row r="42" spans="1:11" ht="15">
      <c r="A42" s="5" t="s">
        <v>19</v>
      </c>
      <c r="B42" s="23"/>
      <c r="C42" s="23"/>
      <c r="D42" s="5" t="s">
        <v>38</v>
      </c>
      <c r="E42" s="5"/>
      <c r="F42" s="6">
        <f>D49+G49</f>
        <v>13585</v>
      </c>
      <c r="G42" s="23"/>
      <c r="H42" s="5" t="s">
        <v>7</v>
      </c>
      <c r="I42" s="23"/>
      <c r="J42" s="6">
        <f>+D50+G50</f>
        <v>60060</v>
      </c>
      <c r="K42" s="12"/>
    </row>
    <row r="43" spans="1:11" ht="39" customHeight="1">
      <c r="A43" s="56" t="s">
        <v>43</v>
      </c>
      <c r="B43" s="56"/>
      <c r="C43" s="56"/>
      <c r="D43" s="56"/>
      <c r="E43" s="56"/>
      <c r="F43" s="56"/>
      <c r="G43" s="56"/>
      <c r="H43" s="56"/>
      <c r="I43" s="56"/>
      <c r="J43" s="56"/>
      <c r="K43" s="12"/>
    </row>
    <row r="44" spans="1:11">
      <c r="E44" s="12"/>
      <c r="K44" s="12"/>
    </row>
    <row r="45" spans="1:11">
      <c r="A45" s="33" t="s">
        <v>68</v>
      </c>
      <c r="C45" s="33" t="s">
        <v>10</v>
      </c>
      <c r="D45" s="34">
        <v>2.5</v>
      </c>
      <c r="E45" s="35"/>
      <c r="F45" s="33" t="s">
        <v>5</v>
      </c>
      <c r="G45" s="34">
        <v>1</v>
      </c>
      <c r="H45" s="11" t="s">
        <v>54</v>
      </c>
      <c r="I45" s="11" t="s">
        <v>18</v>
      </c>
      <c r="K45" s="12"/>
    </row>
    <row r="46" spans="1:11">
      <c r="A46" s="12" t="s">
        <v>69</v>
      </c>
      <c r="C46" s="12" t="s">
        <v>10</v>
      </c>
      <c r="D46" s="53">
        <v>0.75</v>
      </c>
      <c r="E46" s="12"/>
      <c r="F46" s="12" t="s">
        <v>5</v>
      </c>
      <c r="G46" s="53">
        <v>0.5</v>
      </c>
      <c r="H46" s="11" t="s">
        <v>54</v>
      </c>
      <c r="I46" s="11" t="s">
        <v>18</v>
      </c>
      <c r="K46" s="12"/>
    </row>
    <row r="47" spans="1:11">
      <c r="E47" s="12"/>
      <c r="K47" s="12"/>
    </row>
    <row r="48" spans="1:11">
      <c r="B48" s="12" t="s">
        <v>39</v>
      </c>
      <c r="D48" s="12">
        <f>((D45-D46)*Valuers)*52</f>
        <v>273</v>
      </c>
      <c r="E48" s="12"/>
      <c r="G48" s="12">
        <f>((G45-G46)*Support)*52</f>
        <v>52</v>
      </c>
      <c r="H48" s="32" t="s">
        <v>54</v>
      </c>
      <c r="I48" s="12" t="s">
        <v>11</v>
      </c>
      <c r="K48" s="12"/>
    </row>
    <row r="49" spans="1:11">
      <c r="B49" s="12" t="s">
        <v>40</v>
      </c>
      <c r="D49" s="24">
        <f>D48*ValuerCost</f>
        <v>12285</v>
      </c>
      <c r="E49" s="24"/>
      <c r="F49" s="24"/>
      <c r="G49" s="24">
        <f>G48*SupportCost</f>
        <v>1300</v>
      </c>
      <c r="K49" s="12"/>
    </row>
    <row r="50" spans="1:11">
      <c r="B50" s="12" t="s">
        <v>7</v>
      </c>
      <c r="D50" s="24">
        <f>D48*ValuerCharge</f>
        <v>60060</v>
      </c>
      <c r="E50" s="24"/>
      <c r="F50" s="24"/>
      <c r="G50" s="24">
        <f>G48*SupportCharge</f>
        <v>0</v>
      </c>
      <c r="K50" s="12"/>
    </row>
    <row r="51" spans="1:11">
      <c r="D51" s="24"/>
      <c r="E51" s="24"/>
      <c r="F51" s="24"/>
      <c r="G51" s="24"/>
      <c r="K51" s="12"/>
    </row>
    <row r="52" spans="1:11" ht="43.5" customHeight="1">
      <c r="A52" s="56" t="s">
        <v>71</v>
      </c>
      <c r="B52" s="56"/>
      <c r="C52" s="56"/>
      <c r="D52" s="56"/>
      <c r="E52" s="56"/>
      <c r="F52" s="56"/>
      <c r="G52" s="56"/>
      <c r="H52" s="56"/>
      <c r="I52" s="56"/>
      <c r="J52" s="56"/>
      <c r="K52" s="12"/>
    </row>
    <row r="53" spans="1:11" ht="15">
      <c r="A53" s="5" t="s">
        <v>20</v>
      </c>
      <c r="B53" s="23"/>
      <c r="C53" s="23"/>
      <c r="D53" s="5" t="s">
        <v>38</v>
      </c>
      <c r="E53" s="5"/>
      <c r="F53" s="6">
        <f>D60+G60</f>
        <v>8040</v>
      </c>
      <c r="G53" s="23"/>
      <c r="H53" s="5" t="s">
        <v>7</v>
      </c>
      <c r="I53" s="23"/>
      <c r="J53" s="6">
        <f>+D61+G61</f>
        <v>15840</v>
      </c>
      <c r="K53" s="12"/>
    </row>
    <row r="54" spans="1:11" ht="38.25" customHeight="1">
      <c r="A54" s="56" t="s">
        <v>53</v>
      </c>
      <c r="B54" s="56"/>
      <c r="C54" s="56"/>
      <c r="D54" s="56"/>
      <c r="E54" s="56"/>
      <c r="F54" s="56"/>
      <c r="G54" s="56"/>
      <c r="H54" s="56"/>
      <c r="I54" s="56"/>
      <c r="J54" s="56"/>
      <c r="K54" s="12"/>
    </row>
    <row r="55" spans="1:11">
      <c r="E55" s="12"/>
      <c r="K55" s="12"/>
    </row>
    <row r="56" spans="1:11">
      <c r="A56" s="33" t="s">
        <v>68</v>
      </c>
      <c r="C56" s="33" t="s">
        <v>10</v>
      </c>
      <c r="D56" s="34">
        <v>3</v>
      </c>
      <c r="E56" s="35"/>
      <c r="F56" s="33" t="s">
        <v>5</v>
      </c>
      <c r="G56" s="34">
        <v>10</v>
      </c>
      <c r="H56" s="11" t="s">
        <v>54</v>
      </c>
      <c r="I56" s="11" t="s">
        <v>21</v>
      </c>
      <c r="K56" s="12"/>
    </row>
    <row r="57" spans="1:11">
      <c r="A57" s="12" t="s">
        <v>69</v>
      </c>
      <c r="C57" s="12" t="s">
        <v>10</v>
      </c>
      <c r="D57" s="53">
        <v>1</v>
      </c>
      <c r="E57" s="12"/>
      <c r="F57" s="12" t="s">
        <v>5</v>
      </c>
      <c r="G57" s="53">
        <v>2</v>
      </c>
      <c r="H57" s="11" t="s">
        <v>54</v>
      </c>
      <c r="I57" s="11" t="s">
        <v>21</v>
      </c>
      <c r="K57" s="12"/>
    </row>
    <row r="58" spans="1:11">
      <c r="E58" s="12"/>
      <c r="K58" s="12"/>
    </row>
    <row r="59" spans="1:11">
      <c r="B59" s="12" t="s">
        <v>39</v>
      </c>
      <c r="D59" s="12">
        <f>((D56-D57)*Valuers)*12</f>
        <v>72</v>
      </c>
      <c r="E59" s="12"/>
      <c r="G59" s="12">
        <f>((G56-G57)*Support)*12</f>
        <v>192</v>
      </c>
      <c r="H59" s="32" t="s">
        <v>54</v>
      </c>
      <c r="I59" s="12" t="s">
        <v>11</v>
      </c>
      <c r="K59" s="12"/>
    </row>
    <row r="60" spans="1:11">
      <c r="B60" s="12" t="s">
        <v>40</v>
      </c>
      <c r="D60" s="24">
        <f>D59*ValuerCost</f>
        <v>3240</v>
      </c>
      <c r="E60" s="24"/>
      <c r="F60" s="24"/>
      <c r="G60" s="24">
        <f>G59*SupportCost</f>
        <v>4800</v>
      </c>
      <c r="K60" s="12"/>
    </row>
    <row r="61" spans="1:11">
      <c r="B61" s="12" t="s">
        <v>7</v>
      </c>
      <c r="D61" s="24">
        <f>D59*ValuerCharge</f>
        <v>15840</v>
      </c>
      <c r="E61" s="24"/>
      <c r="F61" s="24"/>
      <c r="G61" s="24">
        <f>G59*SupportCharge</f>
        <v>0</v>
      </c>
      <c r="K61" s="12"/>
    </row>
    <row r="62" spans="1:11">
      <c r="D62" s="24"/>
      <c r="E62" s="24"/>
      <c r="F62" s="24"/>
      <c r="G62" s="24"/>
      <c r="K62" s="12"/>
    </row>
    <row r="63" spans="1:11" ht="39.75" customHeight="1">
      <c r="A63" s="56" t="s">
        <v>72</v>
      </c>
      <c r="B63" s="56"/>
      <c r="C63" s="56"/>
      <c r="D63" s="56"/>
      <c r="E63" s="56"/>
      <c r="F63" s="56"/>
      <c r="G63" s="56"/>
      <c r="H63" s="56"/>
      <c r="I63" s="56"/>
      <c r="J63" s="56"/>
      <c r="K63" s="12"/>
    </row>
    <row r="64" spans="1:11" ht="15">
      <c r="A64" s="25"/>
      <c r="B64" s="25"/>
      <c r="C64" s="25"/>
      <c r="D64" s="24"/>
      <c r="E64" s="24"/>
      <c r="F64" s="24"/>
      <c r="G64" s="24"/>
      <c r="H64" s="25"/>
      <c r="I64" s="25"/>
      <c r="J64" s="25"/>
      <c r="K64" s="12"/>
    </row>
    <row r="65" spans="1:10" s="12" customFormat="1" ht="15">
      <c r="A65" s="25"/>
      <c r="B65" s="25"/>
      <c r="C65" s="25"/>
      <c r="D65" s="24"/>
      <c r="E65" s="24"/>
      <c r="F65" s="24"/>
      <c r="G65" s="24"/>
      <c r="H65" s="25"/>
      <c r="I65" s="25"/>
      <c r="J65" s="25"/>
    </row>
    <row r="66" spans="1:10" s="12" customFormat="1" ht="15">
      <c r="A66" s="51" t="s">
        <v>29</v>
      </c>
      <c r="B66" s="26"/>
      <c r="C66" s="26"/>
      <c r="D66" s="51" t="s">
        <v>6</v>
      </c>
      <c r="E66" s="51"/>
      <c r="F66" s="6">
        <f>D73+G73</f>
        <v>14430</v>
      </c>
      <c r="G66" s="26"/>
      <c r="H66" s="57" t="s">
        <v>7</v>
      </c>
      <c r="I66" s="57"/>
      <c r="J66" s="6">
        <f>+D74+G74</f>
        <v>51480</v>
      </c>
    </row>
    <row r="67" spans="1:10" s="12" customFormat="1" ht="33.75" customHeight="1">
      <c r="A67" s="58" t="s">
        <v>56</v>
      </c>
      <c r="B67" s="58"/>
      <c r="C67" s="58"/>
      <c r="D67" s="58"/>
      <c r="E67" s="58"/>
      <c r="F67" s="58"/>
      <c r="G67" s="58"/>
      <c r="H67" s="58"/>
      <c r="I67" s="58"/>
      <c r="J67" s="58"/>
    </row>
    <row r="68" spans="1:10" s="12" customFormat="1" ht="15">
      <c r="A68" s="25"/>
      <c r="B68" s="25"/>
      <c r="C68" s="25"/>
      <c r="D68" s="25"/>
      <c r="E68" s="25"/>
      <c r="F68" s="25"/>
      <c r="G68" s="25"/>
      <c r="H68" s="25"/>
      <c r="I68" s="25"/>
      <c r="J68" s="25"/>
    </row>
    <row r="69" spans="1:10" s="12" customFormat="1" ht="15">
      <c r="A69" s="55" t="s">
        <v>68</v>
      </c>
      <c r="B69" s="55"/>
      <c r="C69" s="50" t="s">
        <v>10</v>
      </c>
      <c r="D69" s="34">
        <v>2</v>
      </c>
      <c r="E69" s="35"/>
      <c r="F69" s="50" t="s">
        <v>5</v>
      </c>
      <c r="G69" s="34">
        <v>2</v>
      </c>
      <c r="H69" s="11" t="s">
        <v>54</v>
      </c>
      <c r="I69" s="36" t="s">
        <v>18</v>
      </c>
      <c r="J69" s="25"/>
    </row>
    <row r="70" spans="1:10" s="12" customFormat="1" ht="15">
      <c r="A70" s="55" t="s">
        <v>69</v>
      </c>
      <c r="B70" s="55"/>
      <c r="C70" s="50" t="s">
        <v>10</v>
      </c>
      <c r="D70" s="53">
        <v>0.5</v>
      </c>
      <c r="E70" s="50"/>
      <c r="F70" s="50" t="s">
        <v>5</v>
      </c>
      <c r="G70" s="53">
        <v>0.5</v>
      </c>
      <c r="H70" s="11" t="s">
        <v>54</v>
      </c>
      <c r="I70" s="36" t="s">
        <v>18</v>
      </c>
      <c r="J70" s="25"/>
    </row>
    <row r="71" spans="1:10" s="12" customFormat="1" ht="15">
      <c r="A71" s="50"/>
      <c r="B71" s="50"/>
      <c r="C71" s="50"/>
      <c r="D71" s="50"/>
      <c r="E71" s="50"/>
      <c r="F71" s="50"/>
      <c r="G71" s="50"/>
      <c r="I71" s="50"/>
      <c r="J71" s="25"/>
    </row>
    <row r="72" spans="1:10" s="12" customFormat="1" ht="15">
      <c r="A72" s="50"/>
      <c r="B72" s="12" t="s">
        <v>39</v>
      </c>
      <c r="C72" s="50"/>
      <c r="D72" s="12">
        <f>((D69-D70)*Valuers)*52</f>
        <v>234</v>
      </c>
      <c r="G72" s="12">
        <f>((G69-G70)*Support)*52</f>
        <v>156</v>
      </c>
      <c r="H72" s="32" t="s">
        <v>54</v>
      </c>
      <c r="I72" s="12" t="s">
        <v>11</v>
      </c>
      <c r="J72" s="25"/>
    </row>
    <row r="73" spans="1:10" s="12" customFormat="1" ht="15">
      <c r="A73" s="50"/>
      <c r="B73" s="12" t="s">
        <v>40</v>
      </c>
      <c r="C73" s="50"/>
      <c r="D73" s="24">
        <f>D72*ValuerCost</f>
        <v>10530</v>
      </c>
      <c r="E73" s="24"/>
      <c r="F73" s="24"/>
      <c r="G73" s="24">
        <f>G72*SupportCost</f>
        <v>3900</v>
      </c>
      <c r="H73" s="50"/>
      <c r="I73" s="50"/>
      <c r="J73" s="25"/>
    </row>
    <row r="74" spans="1:10" s="12" customFormat="1" ht="15">
      <c r="A74" s="50"/>
      <c r="B74" s="55" t="s">
        <v>7</v>
      </c>
      <c r="C74" s="55"/>
      <c r="D74" s="24">
        <f>D72*ValuerCharge</f>
        <v>51480</v>
      </c>
      <c r="E74" s="24"/>
      <c r="F74" s="24"/>
      <c r="G74" s="24">
        <f>G72*SupportCharge</f>
        <v>0</v>
      </c>
      <c r="H74" s="50"/>
      <c r="I74" s="50"/>
      <c r="J74" s="25"/>
    </row>
    <row r="75" spans="1:10" s="12" customFormat="1" ht="15">
      <c r="A75" s="25"/>
      <c r="B75" s="25"/>
      <c r="C75" s="25"/>
      <c r="D75" s="24"/>
      <c r="E75" s="24"/>
      <c r="F75" s="24"/>
      <c r="G75" s="24"/>
      <c r="H75" s="25"/>
      <c r="I75" s="25"/>
      <c r="J75" s="25"/>
    </row>
    <row r="76" spans="1:10" s="12" customFormat="1" ht="30" customHeight="1">
      <c r="A76" s="56" t="s">
        <v>73</v>
      </c>
      <c r="B76" s="56"/>
      <c r="C76" s="56"/>
      <c r="D76" s="56"/>
      <c r="E76" s="56"/>
      <c r="F76" s="56"/>
      <c r="G76" s="56"/>
      <c r="H76" s="56"/>
      <c r="I76" s="56"/>
      <c r="J76" s="56"/>
    </row>
    <row r="77" spans="1:10" s="12" customFormat="1" ht="15">
      <c r="A77" s="5" t="s">
        <v>12</v>
      </c>
      <c r="B77" s="23"/>
      <c r="C77" s="23"/>
      <c r="D77" s="5" t="s">
        <v>6</v>
      </c>
      <c r="E77" s="5"/>
      <c r="F77" s="6">
        <f>D84+G84</f>
        <v>7825</v>
      </c>
      <c r="G77" s="23"/>
      <c r="H77" s="5" t="s">
        <v>7</v>
      </c>
      <c r="I77" s="23"/>
      <c r="J77" s="6">
        <f>+D85+G85</f>
        <v>0</v>
      </c>
    </row>
    <row r="78" spans="1:10" s="12" customFormat="1" ht="13" customHeight="1">
      <c r="A78" s="56" t="s">
        <v>44</v>
      </c>
      <c r="B78" s="56"/>
      <c r="C78" s="56"/>
      <c r="D78" s="56"/>
      <c r="E78" s="56"/>
      <c r="F78" s="56"/>
      <c r="G78" s="56"/>
      <c r="H78" s="56"/>
      <c r="I78" s="56"/>
      <c r="J78" s="56"/>
    </row>
    <row r="79" spans="1:10" s="12" customFormat="1"/>
    <row r="80" spans="1:10" s="12" customFormat="1">
      <c r="A80" s="33" t="s">
        <v>68</v>
      </c>
      <c r="C80" s="33" t="s">
        <v>10</v>
      </c>
      <c r="D80" s="34">
        <v>0</v>
      </c>
      <c r="E80" s="35"/>
      <c r="F80" s="33" t="s">
        <v>5</v>
      </c>
      <c r="G80" s="34">
        <v>30</v>
      </c>
      <c r="H80" s="11" t="s">
        <v>55</v>
      </c>
      <c r="I80" s="11" t="s">
        <v>13</v>
      </c>
    </row>
    <row r="81" spans="1:11">
      <c r="A81" s="12" t="s">
        <v>69</v>
      </c>
      <c r="C81" s="12" t="s">
        <v>10</v>
      </c>
      <c r="D81" s="53">
        <v>0</v>
      </c>
      <c r="E81" s="12"/>
      <c r="F81" s="12" t="s">
        <v>5</v>
      </c>
      <c r="G81" s="53">
        <v>5</v>
      </c>
      <c r="H81" s="11" t="s">
        <v>55</v>
      </c>
      <c r="I81" s="11" t="s">
        <v>13</v>
      </c>
      <c r="K81" s="12"/>
    </row>
    <row r="82" spans="1:11">
      <c r="E82" s="12"/>
      <c r="K82" s="12"/>
    </row>
    <row r="83" spans="1:11" ht="15" customHeight="1">
      <c r="B83" s="12" t="s">
        <v>39</v>
      </c>
      <c r="D83" s="12">
        <f>ROUND(((D80-D81)/60)*Jobs, 0)</f>
        <v>0</v>
      </c>
      <c r="E83" s="12"/>
      <c r="G83" s="12">
        <f>ROUND((G80-G81)/60*Jobs,0)</f>
        <v>313</v>
      </c>
      <c r="H83" s="32" t="s">
        <v>54</v>
      </c>
      <c r="I83" s="12" t="s">
        <v>11</v>
      </c>
      <c r="K83" s="12"/>
    </row>
    <row r="84" spans="1:11">
      <c r="B84" s="12" t="s">
        <v>40</v>
      </c>
      <c r="D84" s="24">
        <f>D83*(ValuerCost)</f>
        <v>0</v>
      </c>
      <c r="E84" s="24"/>
      <c r="F84" s="24"/>
      <c r="G84" s="24">
        <f>G83*SupportCost</f>
        <v>7825</v>
      </c>
      <c r="K84" s="12"/>
    </row>
    <row r="85" spans="1:11">
      <c r="B85" s="12" t="s">
        <v>7</v>
      </c>
      <c r="D85" s="24">
        <f>D83*ValuerCharge</f>
        <v>0</v>
      </c>
      <c r="E85" s="24"/>
      <c r="F85" s="24"/>
      <c r="G85" s="24">
        <f>G83*SupportCharge</f>
        <v>0</v>
      </c>
      <c r="K85" s="12"/>
    </row>
    <row r="86" spans="1:11">
      <c r="D86" s="24"/>
      <c r="E86" s="24"/>
      <c r="F86" s="24"/>
      <c r="G86" s="24"/>
      <c r="K86" s="12"/>
    </row>
    <row r="87" spans="1:11" ht="28.5" customHeight="1">
      <c r="A87" s="56" t="s">
        <v>74</v>
      </c>
      <c r="B87" s="56"/>
      <c r="C87" s="56"/>
      <c r="D87" s="56"/>
      <c r="E87" s="56"/>
      <c r="F87" s="56"/>
      <c r="G87" s="56"/>
      <c r="H87" s="56"/>
      <c r="I87" s="56"/>
      <c r="J87" s="56"/>
      <c r="K87" s="12"/>
    </row>
    <row r="88" spans="1:11">
      <c r="A88" s="20" t="s">
        <v>28</v>
      </c>
      <c r="B88" s="20"/>
      <c r="C88" s="20"/>
      <c r="D88" s="20"/>
      <c r="E88" s="20"/>
      <c r="F88" s="20"/>
      <c r="G88" s="20"/>
      <c r="H88" s="20"/>
      <c r="I88" s="20"/>
      <c r="J88" s="20"/>
      <c r="K88" s="20"/>
    </row>
    <row r="89" spans="1:11">
      <c r="E89" s="12"/>
      <c r="K89" s="12"/>
    </row>
    <row r="90" spans="1:11">
      <c r="E90" s="12"/>
      <c r="K90" s="12"/>
    </row>
    <row r="91" spans="1:11" ht="15">
      <c r="A91" s="5" t="s">
        <v>22</v>
      </c>
      <c r="B91" s="23"/>
      <c r="C91" s="23"/>
      <c r="D91" s="5" t="s">
        <v>6</v>
      </c>
      <c r="E91" s="5"/>
      <c r="F91" s="6">
        <f>D98+G98</f>
        <v>8750</v>
      </c>
      <c r="G91" s="23"/>
      <c r="H91" s="5" t="s">
        <v>7</v>
      </c>
      <c r="I91" s="23"/>
      <c r="J91" s="6">
        <f>+D99+G99</f>
        <v>27500</v>
      </c>
      <c r="K91" s="12"/>
    </row>
    <row r="92" spans="1:11" ht="43.5" customHeight="1">
      <c r="A92" s="56" t="s">
        <v>45</v>
      </c>
      <c r="B92" s="56"/>
      <c r="C92" s="56"/>
      <c r="D92" s="56"/>
      <c r="E92" s="56"/>
      <c r="F92" s="56"/>
      <c r="G92" s="56"/>
      <c r="H92" s="56"/>
      <c r="I92" s="56"/>
      <c r="J92" s="56"/>
      <c r="K92" s="12"/>
    </row>
    <row r="93" spans="1:11">
      <c r="E93" s="12"/>
      <c r="K93" s="12"/>
    </row>
    <row r="94" spans="1:11">
      <c r="A94" s="39" t="s">
        <v>68</v>
      </c>
      <c r="B94" s="37"/>
      <c r="C94" s="39" t="s">
        <v>10</v>
      </c>
      <c r="D94" s="40">
        <v>15</v>
      </c>
      <c r="E94" s="41"/>
      <c r="F94" s="39" t="s">
        <v>5</v>
      </c>
      <c r="G94" s="40">
        <v>30</v>
      </c>
      <c r="H94" s="42" t="s">
        <v>55</v>
      </c>
      <c r="I94" s="42" t="s">
        <v>13</v>
      </c>
      <c r="K94" s="12"/>
    </row>
    <row r="95" spans="1:11">
      <c r="A95" s="37" t="s">
        <v>69</v>
      </c>
      <c r="B95" s="37"/>
      <c r="C95" s="37" t="s">
        <v>10</v>
      </c>
      <c r="D95" s="53">
        <v>5</v>
      </c>
      <c r="E95" s="37"/>
      <c r="F95" s="37" t="s">
        <v>5</v>
      </c>
      <c r="G95" s="53">
        <v>20</v>
      </c>
      <c r="H95" s="42" t="s">
        <v>55</v>
      </c>
      <c r="I95" s="42" t="s">
        <v>13</v>
      </c>
      <c r="K95" s="12"/>
    </row>
    <row r="96" spans="1:11">
      <c r="A96" s="37"/>
      <c r="B96" s="37"/>
      <c r="C96" s="37"/>
      <c r="D96" s="37"/>
      <c r="E96" s="37"/>
      <c r="F96" s="37"/>
      <c r="G96" s="37"/>
      <c r="H96" s="37"/>
      <c r="I96" s="37"/>
      <c r="K96" s="12"/>
    </row>
    <row r="97" spans="1:10" s="12" customFormat="1">
      <c r="A97" s="37"/>
      <c r="B97" s="37" t="s">
        <v>39</v>
      </c>
      <c r="C97" s="37"/>
      <c r="D97" s="37">
        <f>ROUND(((D94-D95)/60)*Jobs, 0)</f>
        <v>125</v>
      </c>
      <c r="E97" s="37"/>
      <c r="F97" s="37"/>
      <c r="G97" s="37">
        <f>ROUND((G94-G95)/60*Jobs,0)</f>
        <v>125</v>
      </c>
      <c r="H97" s="43" t="s">
        <v>54</v>
      </c>
      <c r="I97" s="37" t="s">
        <v>11</v>
      </c>
    </row>
    <row r="98" spans="1:10" s="12" customFormat="1">
      <c r="A98" s="37"/>
      <c r="B98" s="37" t="s">
        <v>40</v>
      </c>
      <c r="C98" s="37"/>
      <c r="D98" s="38">
        <f>D97*(ValuerCost)</f>
        <v>5625</v>
      </c>
      <c r="E98" s="38"/>
      <c r="F98" s="38"/>
      <c r="G98" s="38">
        <f>G97*SupportCost</f>
        <v>3125</v>
      </c>
      <c r="H98" s="37"/>
      <c r="I98" s="37"/>
    </row>
    <row r="99" spans="1:10" s="12" customFormat="1">
      <c r="A99" s="37"/>
      <c r="B99" s="37" t="s">
        <v>7</v>
      </c>
      <c r="C99" s="37"/>
      <c r="D99" s="38">
        <f>D97*ValuerCharge</f>
        <v>27500</v>
      </c>
      <c r="E99" s="38"/>
      <c r="F99" s="38"/>
      <c r="G99" s="38">
        <f>G97*SupportCharge</f>
        <v>0</v>
      </c>
      <c r="H99" s="37"/>
      <c r="I99" s="37"/>
    </row>
    <row r="100" spans="1:10" s="12" customFormat="1">
      <c r="D100" s="24"/>
      <c r="E100" s="24"/>
      <c r="F100" s="24"/>
      <c r="G100" s="24"/>
    </row>
    <row r="101" spans="1:10" s="12" customFormat="1" ht="25.5" customHeight="1">
      <c r="A101" s="56" t="s">
        <v>75</v>
      </c>
      <c r="B101" s="56"/>
      <c r="C101" s="56"/>
      <c r="D101" s="56"/>
      <c r="E101" s="56"/>
      <c r="F101" s="56"/>
      <c r="G101" s="56"/>
      <c r="H101" s="56"/>
      <c r="I101" s="56"/>
      <c r="J101" s="56"/>
    </row>
    <row r="102" spans="1:10" s="12" customFormat="1" ht="15" customHeight="1">
      <c r="A102" s="9"/>
      <c r="B102" s="9"/>
      <c r="C102" s="9"/>
      <c r="D102" s="9"/>
      <c r="E102" s="9"/>
      <c r="F102" s="9"/>
      <c r="G102" s="9"/>
      <c r="H102" s="9"/>
      <c r="I102" s="9"/>
      <c r="J102" s="9"/>
    </row>
    <row r="103" spans="1:10" s="12" customFormat="1"/>
    <row r="104" spans="1:10" s="12" customFormat="1" ht="15">
      <c r="A104" s="5" t="s">
        <v>16</v>
      </c>
      <c r="B104" s="23"/>
      <c r="C104" s="23"/>
      <c r="D104" s="5" t="s">
        <v>6</v>
      </c>
      <c r="E104" s="5"/>
      <c r="F104" s="6">
        <f>D111+G111</f>
        <v>4535</v>
      </c>
      <c r="G104" s="23"/>
      <c r="H104" s="5" t="s">
        <v>7</v>
      </c>
      <c r="I104" s="23"/>
      <c r="J104" s="6">
        <f>+D112+G112</f>
        <v>8360</v>
      </c>
    </row>
    <row r="105" spans="1:10" s="12" customFormat="1" ht="30.75" customHeight="1">
      <c r="A105" s="56" t="s">
        <v>64</v>
      </c>
      <c r="B105" s="56"/>
      <c r="C105" s="56"/>
      <c r="D105" s="56"/>
      <c r="E105" s="56"/>
      <c r="F105" s="56"/>
      <c r="G105" s="56"/>
      <c r="H105" s="56"/>
      <c r="I105" s="56"/>
      <c r="J105" s="56"/>
    </row>
    <row r="106" spans="1:10" s="12" customFormat="1"/>
    <row r="107" spans="1:10" s="12" customFormat="1">
      <c r="A107" s="39" t="s">
        <v>68</v>
      </c>
      <c r="B107" s="37"/>
      <c r="C107" s="39" t="s">
        <v>10</v>
      </c>
      <c r="D107" s="40">
        <v>5</v>
      </c>
      <c r="E107" s="41"/>
      <c r="F107" s="39" t="s">
        <v>5</v>
      </c>
      <c r="G107" s="40">
        <v>10</v>
      </c>
      <c r="H107" s="42" t="s">
        <v>55</v>
      </c>
      <c r="I107" s="42" t="s">
        <v>13</v>
      </c>
    </row>
    <row r="108" spans="1:10" s="12" customFormat="1">
      <c r="A108" s="37" t="s">
        <v>69</v>
      </c>
      <c r="B108" s="37"/>
      <c r="C108" s="37" t="s">
        <v>10</v>
      </c>
      <c r="D108" s="53">
        <v>2</v>
      </c>
      <c r="E108" s="37"/>
      <c r="F108" s="37" t="s">
        <v>5</v>
      </c>
      <c r="G108" s="53">
        <v>1</v>
      </c>
      <c r="H108" s="42" t="s">
        <v>55</v>
      </c>
      <c r="I108" s="42" t="s">
        <v>13</v>
      </c>
    </row>
    <row r="109" spans="1:10" s="12" customFormat="1">
      <c r="A109" s="37"/>
      <c r="B109" s="37"/>
      <c r="C109" s="37"/>
      <c r="D109" s="37"/>
      <c r="E109" s="37"/>
      <c r="F109" s="37"/>
      <c r="G109" s="37"/>
      <c r="H109" s="37"/>
      <c r="I109" s="37"/>
    </row>
    <row r="110" spans="1:10" s="12" customFormat="1">
      <c r="A110" s="37"/>
      <c r="B110" s="37" t="s">
        <v>39</v>
      </c>
      <c r="C110" s="37"/>
      <c r="D110" s="37">
        <f>ROUND(((D107-D108)/60)*Jobs, 0)</f>
        <v>38</v>
      </c>
      <c r="E110" s="37"/>
      <c r="F110" s="37"/>
      <c r="G110" s="37">
        <f>ROUND((G107-G108)/60*Jobs,0)</f>
        <v>113</v>
      </c>
      <c r="H110" s="43" t="s">
        <v>54</v>
      </c>
      <c r="I110" s="37" t="s">
        <v>11</v>
      </c>
    </row>
    <row r="111" spans="1:10" s="12" customFormat="1">
      <c r="A111" s="37"/>
      <c r="B111" s="37" t="s">
        <v>40</v>
      </c>
      <c r="C111" s="37"/>
      <c r="D111" s="38">
        <f>D110*(ValuerCost)</f>
        <v>1710</v>
      </c>
      <c r="E111" s="38"/>
      <c r="F111" s="38"/>
      <c r="G111" s="38">
        <f>G110*SupportCost</f>
        <v>2825</v>
      </c>
      <c r="H111" s="37"/>
      <c r="I111" s="37"/>
    </row>
    <row r="112" spans="1:10" s="12" customFormat="1">
      <c r="A112" s="37"/>
      <c r="B112" s="37" t="s">
        <v>7</v>
      </c>
      <c r="C112" s="37"/>
      <c r="D112" s="38">
        <f>D110*ValuerCharge</f>
        <v>8360</v>
      </c>
      <c r="E112" s="38"/>
      <c r="F112" s="38"/>
      <c r="G112" s="38">
        <f>G110*SupportCharge</f>
        <v>0</v>
      </c>
      <c r="H112" s="37"/>
      <c r="I112" s="37"/>
    </row>
    <row r="113" spans="1:10" s="12" customFormat="1"/>
    <row r="114" spans="1:10" s="12" customFormat="1" ht="30" customHeight="1">
      <c r="A114" s="56" t="s">
        <v>76</v>
      </c>
      <c r="B114" s="56"/>
      <c r="C114" s="56"/>
      <c r="D114" s="56"/>
      <c r="E114" s="56"/>
      <c r="F114" s="56"/>
      <c r="G114" s="56"/>
      <c r="H114" s="56"/>
      <c r="I114" s="56"/>
      <c r="J114" s="56"/>
    </row>
    <row r="115" spans="1:10" s="12" customFormat="1"/>
    <row r="116" spans="1:10" s="12" customFormat="1" ht="15">
      <c r="A116" s="5" t="s">
        <v>42</v>
      </c>
      <c r="B116" s="27"/>
      <c r="C116" s="27"/>
      <c r="D116" s="5" t="s">
        <v>6</v>
      </c>
      <c r="E116" s="5"/>
      <c r="F116" s="6">
        <f>D123+G123</f>
        <v>10325</v>
      </c>
      <c r="G116" s="27"/>
      <c r="H116" s="5" t="s">
        <v>7</v>
      </c>
      <c r="I116" s="27"/>
      <c r="J116" s="6">
        <f>+D124+G124</f>
        <v>27500</v>
      </c>
    </row>
    <row r="117" spans="1:10" s="12" customFormat="1" ht="30" customHeight="1">
      <c r="A117" s="56" t="s">
        <v>52</v>
      </c>
      <c r="B117" s="56"/>
      <c r="C117" s="56"/>
      <c r="D117" s="56"/>
      <c r="E117" s="56"/>
      <c r="F117" s="56"/>
      <c r="G117" s="56"/>
      <c r="H117" s="56"/>
      <c r="I117" s="56"/>
      <c r="J117" s="56"/>
    </row>
    <row r="118" spans="1:10" s="12" customFormat="1"/>
    <row r="119" spans="1:10" s="12" customFormat="1">
      <c r="A119" s="39" t="s">
        <v>68</v>
      </c>
      <c r="B119" s="37"/>
      <c r="C119" s="39" t="s">
        <v>10</v>
      </c>
      <c r="D119" s="40">
        <v>15</v>
      </c>
      <c r="E119" s="41"/>
      <c r="F119" s="39" t="s">
        <v>5</v>
      </c>
      <c r="G119" s="40">
        <v>20</v>
      </c>
      <c r="H119" s="42" t="s">
        <v>55</v>
      </c>
      <c r="I119" s="42" t="s">
        <v>24</v>
      </c>
      <c r="J119" s="37"/>
    </row>
    <row r="120" spans="1:10" s="12" customFormat="1">
      <c r="A120" s="37" t="s">
        <v>69</v>
      </c>
      <c r="B120" s="37"/>
      <c r="C120" s="37" t="s">
        <v>10</v>
      </c>
      <c r="D120" s="53">
        <v>5</v>
      </c>
      <c r="E120" s="37"/>
      <c r="F120" s="37" t="s">
        <v>5</v>
      </c>
      <c r="G120" s="53">
        <v>5</v>
      </c>
      <c r="H120" s="42" t="s">
        <v>55</v>
      </c>
      <c r="I120" s="42" t="s">
        <v>24</v>
      </c>
      <c r="J120" s="37"/>
    </row>
    <row r="121" spans="1:10" s="12" customFormat="1">
      <c r="A121" s="37"/>
      <c r="B121" s="37"/>
      <c r="C121" s="37"/>
      <c r="D121" s="37"/>
      <c r="E121" s="37"/>
      <c r="F121" s="37"/>
      <c r="G121" s="37"/>
      <c r="H121" s="37"/>
      <c r="I121" s="37"/>
      <c r="J121" s="37"/>
    </row>
    <row r="122" spans="1:10" s="12" customFormat="1">
      <c r="A122" s="37"/>
      <c r="B122" s="37" t="s">
        <v>39</v>
      </c>
      <c r="C122" s="37"/>
      <c r="D122" s="37">
        <f>ROUND(((D119-D120)/60)*Jobs, 0)</f>
        <v>125</v>
      </c>
      <c r="E122" s="37"/>
      <c r="F122" s="37"/>
      <c r="G122" s="37">
        <f>ROUND((G119-G120)/60*Jobs,0)</f>
        <v>188</v>
      </c>
      <c r="H122" s="43" t="s">
        <v>54</v>
      </c>
      <c r="I122" s="37" t="s">
        <v>11</v>
      </c>
      <c r="J122" s="37"/>
    </row>
    <row r="123" spans="1:10" s="12" customFormat="1">
      <c r="A123" s="37"/>
      <c r="B123" s="37" t="s">
        <v>40</v>
      </c>
      <c r="C123" s="37"/>
      <c r="D123" s="38">
        <f>D122*(ValuerCost)</f>
        <v>5625</v>
      </c>
      <c r="E123" s="38"/>
      <c r="F123" s="38"/>
      <c r="G123" s="38">
        <f>G122*SupportCost</f>
        <v>4700</v>
      </c>
      <c r="H123" s="37"/>
      <c r="I123" s="37"/>
      <c r="J123" s="37"/>
    </row>
    <row r="124" spans="1:10" s="12" customFormat="1">
      <c r="A124" s="37"/>
      <c r="B124" s="37" t="s">
        <v>7</v>
      </c>
      <c r="C124" s="37"/>
      <c r="D124" s="38">
        <f>D122*ValuerCharge</f>
        <v>27500</v>
      </c>
      <c r="E124" s="38"/>
      <c r="F124" s="38"/>
      <c r="G124" s="38">
        <f>G122*SupportCharge</f>
        <v>0</v>
      </c>
      <c r="H124" s="37"/>
      <c r="I124" s="37"/>
      <c r="J124" s="37"/>
    </row>
    <row r="125" spans="1:10" s="12" customFormat="1">
      <c r="D125" s="24"/>
      <c r="E125" s="24"/>
      <c r="F125" s="24"/>
      <c r="G125" s="24"/>
    </row>
    <row r="126" spans="1:10" s="12" customFormat="1" ht="27.75" customHeight="1">
      <c r="A126" s="56" t="s">
        <v>77</v>
      </c>
      <c r="B126" s="56"/>
      <c r="C126" s="56"/>
      <c r="D126" s="56"/>
      <c r="E126" s="56"/>
      <c r="F126" s="56"/>
      <c r="G126" s="56"/>
      <c r="H126" s="56"/>
      <c r="I126" s="56"/>
      <c r="J126" s="56"/>
    </row>
    <row r="127" spans="1:10" s="12" customFormat="1"/>
    <row r="128" spans="1:10" s="12" customFormat="1"/>
    <row r="129" spans="1:11" ht="15">
      <c r="A129" s="5" t="s">
        <v>15</v>
      </c>
      <c r="B129" s="23"/>
      <c r="C129" s="23"/>
      <c r="D129" s="5" t="s">
        <v>6</v>
      </c>
      <c r="E129" s="5"/>
      <c r="F129" s="6">
        <f>D136+G136</f>
        <v>8575</v>
      </c>
      <c r="G129" s="23"/>
      <c r="H129" s="5" t="s">
        <v>7</v>
      </c>
      <c r="I129" s="23"/>
      <c r="J129" s="6">
        <f>+D137+G137</f>
        <v>22000</v>
      </c>
      <c r="K129" s="12"/>
    </row>
    <row r="130" spans="1:11" ht="30" customHeight="1">
      <c r="A130" s="56" t="s">
        <v>46</v>
      </c>
      <c r="B130" s="56"/>
      <c r="C130" s="56"/>
      <c r="D130" s="56"/>
      <c r="E130" s="56"/>
      <c r="F130" s="56"/>
      <c r="G130" s="56"/>
      <c r="H130" s="56"/>
      <c r="I130" s="56"/>
      <c r="J130" s="56"/>
      <c r="K130" s="12"/>
    </row>
    <row r="131" spans="1:11">
      <c r="E131" s="12"/>
      <c r="K131" s="12"/>
    </row>
    <row r="132" spans="1:11">
      <c r="A132" s="33" t="s">
        <v>68</v>
      </c>
      <c r="C132" s="33" t="s">
        <v>10</v>
      </c>
      <c r="D132" s="44">
        <v>10</v>
      </c>
      <c r="E132" s="35"/>
      <c r="F132" s="33" t="s">
        <v>5</v>
      </c>
      <c r="G132" s="44">
        <v>15</v>
      </c>
      <c r="H132" s="11" t="s">
        <v>55</v>
      </c>
      <c r="I132" s="11" t="s">
        <v>13</v>
      </c>
      <c r="K132" s="12"/>
    </row>
    <row r="133" spans="1:11">
      <c r="A133" s="12" t="s">
        <v>69</v>
      </c>
      <c r="C133" s="12" t="s">
        <v>10</v>
      </c>
      <c r="D133" s="53">
        <v>2</v>
      </c>
      <c r="E133" s="12"/>
      <c r="F133" s="12" t="s">
        <v>5</v>
      </c>
      <c r="G133" s="53">
        <v>2</v>
      </c>
      <c r="H133" s="11" t="s">
        <v>55</v>
      </c>
      <c r="I133" s="11" t="s">
        <v>13</v>
      </c>
      <c r="K133" s="12"/>
    </row>
    <row r="134" spans="1:11">
      <c r="E134" s="12"/>
      <c r="K134" s="12"/>
    </row>
    <row r="135" spans="1:11">
      <c r="B135" s="12" t="s">
        <v>39</v>
      </c>
      <c r="D135" s="37">
        <f>ROUND(((D132-D133)/60)*Jobs, 0)</f>
        <v>100</v>
      </c>
      <c r="E135" s="37"/>
      <c r="F135" s="37"/>
      <c r="G135" s="37">
        <f>ROUND((G132-G133)/60*Jobs,0)</f>
        <v>163</v>
      </c>
      <c r="H135" s="32" t="s">
        <v>54</v>
      </c>
      <c r="I135" s="12" t="s">
        <v>11</v>
      </c>
      <c r="K135" s="12"/>
    </row>
    <row r="136" spans="1:11">
      <c r="B136" s="12" t="s">
        <v>40</v>
      </c>
      <c r="D136" s="38">
        <f>D135*(ValuerCost)</f>
        <v>4500</v>
      </c>
      <c r="E136" s="38"/>
      <c r="F136" s="38"/>
      <c r="G136" s="38">
        <f>G135*SupportCost</f>
        <v>4075</v>
      </c>
      <c r="K136" s="12"/>
    </row>
    <row r="137" spans="1:11">
      <c r="B137" s="12" t="s">
        <v>7</v>
      </c>
      <c r="D137" s="38">
        <f>D135*ValuerCharge</f>
        <v>22000</v>
      </c>
      <c r="E137" s="38"/>
      <c r="F137" s="38"/>
      <c r="G137" s="38">
        <f>G135*SupportCharge</f>
        <v>0</v>
      </c>
      <c r="K137" s="12"/>
    </row>
    <row r="138" spans="1:11">
      <c r="D138" s="24"/>
      <c r="E138" s="24"/>
      <c r="F138" s="24"/>
      <c r="G138" s="24"/>
      <c r="K138" s="12"/>
    </row>
    <row r="139" spans="1:11" ht="28.5" customHeight="1">
      <c r="A139" s="56" t="s">
        <v>78</v>
      </c>
      <c r="B139" s="56"/>
      <c r="C139" s="56"/>
      <c r="D139" s="56"/>
      <c r="E139" s="56"/>
      <c r="F139" s="56"/>
      <c r="G139" s="56"/>
      <c r="H139" s="56"/>
      <c r="I139" s="56"/>
      <c r="J139" s="56"/>
      <c r="K139" s="12"/>
    </row>
    <row r="140" spans="1:11">
      <c r="D140" s="24"/>
      <c r="E140" s="24"/>
      <c r="F140" s="24"/>
      <c r="G140" s="24"/>
      <c r="K140" s="12"/>
    </row>
    <row r="141" spans="1:11">
      <c r="D141" s="24"/>
      <c r="E141" s="24"/>
      <c r="F141" s="24"/>
      <c r="G141" s="24"/>
      <c r="K141" s="12"/>
    </row>
    <row r="142" spans="1:11">
      <c r="E142" s="12"/>
      <c r="K142" s="12"/>
    </row>
    <row r="143" spans="1:11">
      <c r="E143" s="12"/>
      <c r="K143" s="12"/>
    </row>
    <row r="144" spans="1:11">
      <c r="A144" s="28" t="s">
        <v>30</v>
      </c>
      <c r="B144" s="28"/>
      <c r="C144" s="28"/>
      <c r="D144" s="29"/>
      <c r="E144" s="30"/>
      <c r="F144" s="29"/>
      <c r="G144" s="29"/>
      <c r="H144" s="29"/>
      <c r="I144" s="29"/>
      <c r="J144" s="29"/>
      <c r="K144" s="29"/>
    </row>
    <row r="145" spans="1:10" s="12" customFormat="1"/>
    <row r="146" spans="1:10" s="12" customFormat="1"/>
    <row r="147" spans="1:10" s="12" customFormat="1" ht="15">
      <c r="A147" s="51" t="s">
        <v>14</v>
      </c>
      <c r="B147" s="26"/>
      <c r="C147" s="26"/>
      <c r="D147" s="51" t="s">
        <v>6</v>
      </c>
      <c r="E147" s="51"/>
      <c r="F147" s="6">
        <f>D154+G154</f>
        <v>2825</v>
      </c>
      <c r="G147" s="26"/>
      <c r="H147" s="57" t="s">
        <v>7</v>
      </c>
      <c r="I147" s="57"/>
      <c r="J147" s="6">
        <f>+D155+G155</f>
        <v>0</v>
      </c>
    </row>
    <row r="148" spans="1:10" s="12" customFormat="1" ht="15" customHeight="1">
      <c r="A148" s="58" t="s">
        <v>57</v>
      </c>
      <c r="B148" s="58"/>
      <c r="C148" s="58"/>
      <c r="D148" s="58"/>
      <c r="E148" s="58"/>
      <c r="F148" s="58"/>
      <c r="G148" s="58"/>
      <c r="H148" s="58"/>
      <c r="I148" s="58"/>
      <c r="J148" s="58"/>
    </row>
    <row r="149" spans="1:10" s="12" customFormat="1" ht="15">
      <c r="A149" s="25"/>
      <c r="B149" s="25"/>
      <c r="C149" s="25"/>
      <c r="D149" s="25"/>
      <c r="E149" s="25"/>
      <c r="F149" s="25"/>
      <c r="G149" s="25"/>
      <c r="H149" s="25"/>
      <c r="I149" s="25"/>
      <c r="J149" s="25"/>
    </row>
    <row r="150" spans="1:10" s="12" customFormat="1" ht="15">
      <c r="A150" s="55" t="s">
        <v>68</v>
      </c>
      <c r="B150" s="55"/>
      <c r="C150" s="50" t="s">
        <v>10</v>
      </c>
      <c r="D150" s="34">
        <v>0</v>
      </c>
      <c r="E150" s="35"/>
      <c r="F150" s="50" t="s">
        <v>5</v>
      </c>
      <c r="G150" s="34">
        <v>10</v>
      </c>
      <c r="H150" s="11" t="s">
        <v>55</v>
      </c>
      <c r="I150" s="11" t="s">
        <v>13</v>
      </c>
      <c r="J150" s="25"/>
    </row>
    <row r="151" spans="1:10" s="12" customFormat="1" ht="15">
      <c r="A151" s="55" t="s">
        <v>69</v>
      </c>
      <c r="B151" s="55"/>
      <c r="C151" s="50" t="s">
        <v>10</v>
      </c>
      <c r="D151" s="53">
        <v>0</v>
      </c>
      <c r="E151" s="50"/>
      <c r="F151" s="50" t="s">
        <v>5</v>
      </c>
      <c r="G151" s="53">
        <v>1</v>
      </c>
      <c r="H151" s="11" t="s">
        <v>55</v>
      </c>
      <c r="I151" s="11" t="s">
        <v>13</v>
      </c>
      <c r="J151" s="25"/>
    </row>
    <row r="152" spans="1:10" s="12" customFormat="1" ht="15">
      <c r="A152" s="50"/>
      <c r="B152" s="50"/>
      <c r="C152" s="50"/>
      <c r="D152" s="50"/>
      <c r="E152" s="50"/>
      <c r="F152" s="50"/>
      <c r="G152" s="50"/>
      <c r="H152" s="50"/>
      <c r="I152" s="50"/>
      <c r="J152" s="25"/>
    </row>
    <row r="153" spans="1:10" s="12" customFormat="1" ht="15">
      <c r="A153" s="50"/>
      <c r="B153" s="12" t="s">
        <v>39</v>
      </c>
      <c r="C153" s="50"/>
      <c r="D153" s="12">
        <f>ROUND(((D150-D151)/60)*Jobs, 0)</f>
        <v>0</v>
      </c>
      <c r="G153" s="12">
        <f>ROUND((G150-G151)/60*Jobs,0)</f>
        <v>113</v>
      </c>
      <c r="H153" s="45" t="s">
        <v>54</v>
      </c>
      <c r="I153" s="12" t="s">
        <v>11</v>
      </c>
      <c r="J153" s="25"/>
    </row>
    <row r="154" spans="1:10" s="12" customFormat="1" ht="15">
      <c r="A154" s="50"/>
      <c r="B154" s="12" t="s">
        <v>40</v>
      </c>
      <c r="C154" s="50"/>
      <c r="D154" s="24">
        <f>D153*(ValuerCost/60)</f>
        <v>0</v>
      </c>
      <c r="E154" s="24"/>
      <c r="F154" s="24"/>
      <c r="G154" s="24">
        <f>G153*SupportCost</f>
        <v>2825</v>
      </c>
      <c r="H154" s="50"/>
      <c r="I154" s="50"/>
      <c r="J154" s="25"/>
    </row>
    <row r="155" spans="1:10" s="12" customFormat="1" ht="15">
      <c r="A155" s="50"/>
      <c r="B155" s="55" t="s">
        <v>7</v>
      </c>
      <c r="C155" s="55"/>
      <c r="D155" s="24">
        <f>D153*ValuerCharge</f>
        <v>0</v>
      </c>
      <c r="E155" s="24"/>
      <c r="F155" s="24"/>
      <c r="G155" s="24">
        <f>G153*SupportCharge</f>
        <v>0</v>
      </c>
      <c r="H155" s="50"/>
      <c r="I155" s="50"/>
      <c r="J155" s="25"/>
    </row>
    <row r="156" spans="1:10" s="12" customFormat="1" ht="15">
      <c r="A156" s="25"/>
      <c r="B156" s="25"/>
      <c r="C156" s="25"/>
      <c r="D156" s="24"/>
      <c r="E156" s="24"/>
      <c r="F156" s="24"/>
      <c r="G156" s="24"/>
      <c r="H156" s="25"/>
      <c r="I156" s="25"/>
      <c r="J156" s="25"/>
    </row>
    <row r="157" spans="1:10" s="12" customFormat="1" ht="27" customHeight="1">
      <c r="A157" s="56" t="s">
        <v>79</v>
      </c>
      <c r="B157" s="56"/>
      <c r="C157" s="56"/>
      <c r="D157" s="56"/>
      <c r="E157" s="56"/>
      <c r="F157" s="56"/>
      <c r="G157" s="56"/>
      <c r="H157" s="56"/>
      <c r="I157" s="56"/>
      <c r="J157" s="56"/>
    </row>
    <row r="158" spans="1:10" s="12" customFormat="1"/>
    <row r="159" spans="1:10" s="12" customFormat="1"/>
    <row r="160" spans="1:10" s="12" customFormat="1" ht="15">
      <c r="A160" s="5" t="s">
        <v>23</v>
      </c>
      <c r="B160" s="23"/>
      <c r="C160" s="23"/>
      <c r="D160" s="5" t="s">
        <v>6</v>
      </c>
      <c r="E160" s="5"/>
      <c r="F160" s="6">
        <f>D167+G167</f>
        <v>5662.5</v>
      </c>
      <c r="G160" s="23"/>
      <c r="H160" s="5" t="s">
        <v>7</v>
      </c>
      <c r="I160" s="23"/>
      <c r="J160" s="6">
        <f>+D168+G168</f>
        <v>11000</v>
      </c>
    </row>
    <row r="161" spans="1:10" s="12" customFormat="1" ht="36" customHeight="1">
      <c r="A161" s="56" t="s">
        <v>47</v>
      </c>
      <c r="B161" s="56"/>
      <c r="C161" s="56"/>
      <c r="D161" s="56"/>
      <c r="E161" s="56"/>
      <c r="F161" s="56"/>
      <c r="G161" s="56"/>
      <c r="H161" s="56"/>
      <c r="I161" s="56"/>
      <c r="J161" s="56"/>
    </row>
    <row r="162" spans="1:10" s="12" customFormat="1"/>
    <row r="163" spans="1:10" s="12" customFormat="1">
      <c r="A163" s="33" t="s">
        <v>68</v>
      </c>
      <c r="C163" s="33" t="s">
        <v>10</v>
      </c>
      <c r="D163" s="34">
        <v>5</v>
      </c>
      <c r="E163" s="35"/>
      <c r="F163" s="33" t="s">
        <v>5</v>
      </c>
      <c r="G163" s="34">
        <v>20</v>
      </c>
      <c r="H163" s="11" t="s">
        <v>55</v>
      </c>
      <c r="I163" s="11" t="s">
        <v>24</v>
      </c>
    </row>
    <row r="164" spans="1:10" s="12" customFormat="1">
      <c r="A164" s="12" t="s">
        <v>69</v>
      </c>
      <c r="C164" s="12" t="s">
        <v>10</v>
      </c>
      <c r="D164" s="53">
        <v>1</v>
      </c>
      <c r="F164" s="12" t="s">
        <v>5</v>
      </c>
      <c r="G164" s="53">
        <v>2</v>
      </c>
      <c r="H164" s="11" t="s">
        <v>55</v>
      </c>
      <c r="I164" s="11" t="s">
        <v>24</v>
      </c>
    </row>
    <row r="165" spans="1:10" s="12" customFormat="1">
      <c r="H165" s="50"/>
      <c r="I165" s="50"/>
    </row>
    <row r="166" spans="1:10" s="12" customFormat="1">
      <c r="B166" s="12" t="s">
        <v>39</v>
      </c>
      <c r="D166" s="37">
        <f>ROUND(((D163-D164)/60)*Jobs, 0)</f>
        <v>50</v>
      </c>
      <c r="E166" s="37"/>
      <c r="F166" s="37"/>
      <c r="G166" s="37">
        <f>ROUND((G163-G164)/60*Jobs,0)</f>
        <v>225</v>
      </c>
      <c r="H166" s="45" t="s">
        <v>54</v>
      </c>
      <c r="I166" s="12" t="s">
        <v>11</v>
      </c>
    </row>
    <row r="167" spans="1:10" s="12" customFormat="1">
      <c r="B167" s="12" t="s">
        <v>40</v>
      </c>
      <c r="D167" s="38">
        <f>D166*(ValuerCost/60)</f>
        <v>37.5</v>
      </c>
      <c r="E167" s="38"/>
      <c r="F167" s="38"/>
      <c r="G167" s="38">
        <f>G166*SupportCost</f>
        <v>5625</v>
      </c>
    </row>
    <row r="168" spans="1:10" s="12" customFormat="1">
      <c r="B168" s="12" t="s">
        <v>7</v>
      </c>
      <c r="D168" s="38">
        <f>D166*ValuerCharge</f>
        <v>11000</v>
      </c>
      <c r="E168" s="38"/>
      <c r="F168" s="38"/>
      <c r="G168" s="38">
        <f>G166*SupportCharge</f>
        <v>0</v>
      </c>
    </row>
    <row r="169" spans="1:10" s="12" customFormat="1"/>
    <row r="170" spans="1:10" s="12" customFormat="1" ht="39.75" customHeight="1">
      <c r="A170" s="56" t="s">
        <v>80</v>
      </c>
      <c r="B170" s="56"/>
      <c r="C170" s="56"/>
      <c r="D170" s="56"/>
      <c r="E170" s="56"/>
      <c r="F170" s="56"/>
      <c r="G170" s="56"/>
      <c r="H170" s="56"/>
      <c r="I170" s="56"/>
      <c r="J170" s="56"/>
    </row>
    <row r="171" spans="1:10" s="12" customFormat="1" ht="15">
      <c r="A171" s="5" t="s">
        <v>8</v>
      </c>
      <c r="B171" s="23"/>
      <c r="C171" s="23"/>
      <c r="D171" s="5" t="s">
        <v>6</v>
      </c>
      <c r="E171" s="5"/>
      <c r="F171" s="6">
        <f>D178+G178</f>
        <v>332.5</v>
      </c>
      <c r="G171" s="23"/>
      <c r="H171" s="5" t="s">
        <v>7</v>
      </c>
      <c r="I171" s="23"/>
      <c r="J171" s="6">
        <f>+D179+G179</f>
        <v>660</v>
      </c>
    </row>
    <row r="172" spans="1:10" s="12" customFormat="1" ht="26.25" customHeight="1">
      <c r="A172" s="68" t="s">
        <v>9</v>
      </c>
      <c r="B172" s="68"/>
      <c r="C172" s="68"/>
      <c r="D172" s="68"/>
      <c r="E172" s="68"/>
      <c r="F172" s="68"/>
      <c r="G172" s="68"/>
      <c r="H172" s="68"/>
      <c r="I172" s="68"/>
      <c r="J172" s="68"/>
    </row>
    <row r="173" spans="1:10" s="12" customFormat="1" ht="15" customHeight="1"/>
    <row r="174" spans="1:10" s="12" customFormat="1">
      <c r="A174" s="33" t="s">
        <v>68</v>
      </c>
      <c r="C174" s="33" t="s">
        <v>10</v>
      </c>
      <c r="D174" s="34">
        <v>4</v>
      </c>
      <c r="E174" s="35"/>
      <c r="F174" s="33" t="s">
        <v>5</v>
      </c>
      <c r="G174" s="34">
        <v>8</v>
      </c>
      <c r="H174" s="11" t="s">
        <v>54</v>
      </c>
      <c r="I174" s="11" t="s">
        <v>11</v>
      </c>
    </row>
    <row r="175" spans="1:10" s="12" customFormat="1">
      <c r="A175" s="12" t="s">
        <v>69</v>
      </c>
      <c r="C175" s="12" t="s">
        <v>10</v>
      </c>
      <c r="D175" s="53">
        <v>1</v>
      </c>
      <c r="F175" s="12" t="s">
        <v>5</v>
      </c>
      <c r="G175" s="53">
        <v>0.1</v>
      </c>
      <c r="H175" s="11" t="s">
        <v>54</v>
      </c>
      <c r="I175" s="11" t="s">
        <v>11</v>
      </c>
    </row>
    <row r="176" spans="1:10" s="12" customFormat="1"/>
    <row r="177" spans="1:11">
      <c r="B177" s="12" t="s">
        <v>39</v>
      </c>
      <c r="D177" s="12">
        <f>(D174-D175)</f>
        <v>3</v>
      </c>
      <c r="E177" s="12"/>
      <c r="G177" s="12">
        <f>(G174-G175)</f>
        <v>7.9</v>
      </c>
      <c r="H177" s="32" t="s">
        <v>54</v>
      </c>
      <c r="I177" s="12" t="s">
        <v>36</v>
      </c>
      <c r="K177" s="12"/>
    </row>
    <row r="178" spans="1:11">
      <c r="B178" s="12" t="s">
        <v>40</v>
      </c>
      <c r="D178" s="24">
        <f>D177*ValuerCost</f>
        <v>135</v>
      </c>
      <c r="E178" s="24"/>
      <c r="F178" s="24"/>
      <c r="G178" s="24">
        <f>G177*SupportCost</f>
        <v>197.5</v>
      </c>
      <c r="K178" s="12"/>
    </row>
    <row r="179" spans="1:11">
      <c r="B179" s="12" t="s">
        <v>7</v>
      </c>
      <c r="D179" s="24">
        <f>D177*ValuerCharge</f>
        <v>660</v>
      </c>
      <c r="E179" s="24"/>
      <c r="F179" s="24"/>
      <c r="G179" s="24">
        <f>G177*SupportCharge</f>
        <v>0</v>
      </c>
      <c r="K179" s="12"/>
    </row>
    <row r="180" spans="1:11">
      <c r="E180" s="12"/>
      <c r="K180" s="12"/>
    </row>
    <row r="181" spans="1:11" ht="26.25" customHeight="1">
      <c r="A181" s="59" t="s">
        <v>81</v>
      </c>
      <c r="B181" s="59"/>
      <c r="C181" s="59"/>
      <c r="D181" s="59"/>
      <c r="E181" s="59"/>
      <c r="F181" s="59"/>
      <c r="G181" s="59"/>
      <c r="H181" s="59"/>
      <c r="I181" s="59"/>
      <c r="J181" s="59"/>
      <c r="K181" s="12"/>
    </row>
    <row r="182" spans="1:11">
      <c r="E182" s="12"/>
      <c r="K182" s="12"/>
    </row>
    <row r="183" spans="1:11">
      <c r="E183" s="12"/>
      <c r="K183" s="12"/>
    </row>
    <row r="184" spans="1:11" ht="15">
      <c r="A184" s="5" t="s">
        <v>34</v>
      </c>
      <c r="B184" s="23"/>
      <c r="C184" s="23"/>
      <c r="D184" s="5" t="s">
        <v>6</v>
      </c>
      <c r="E184" s="5"/>
      <c r="F184" s="6">
        <f>D191+G191</f>
        <v>525</v>
      </c>
      <c r="G184" s="23"/>
      <c r="H184" s="5" t="s">
        <v>7</v>
      </c>
      <c r="I184" s="23"/>
      <c r="J184" s="6">
        <f>+D192+G192</f>
        <v>0</v>
      </c>
      <c r="K184" s="12"/>
    </row>
    <row r="185" spans="1:11" ht="30" customHeight="1">
      <c r="A185" s="56" t="s">
        <v>35</v>
      </c>
      <c r="B185" s="56"/>
      <c r="C185" s="56"/>
      <c r="D185" s="56"/>
      <c r="E185" s="56"/>
      <c r="F185" s="56"/>
      <c r="G185" s="56"/>
      <c r="H185" s="56"/>
      <c r="I185" s="56"/>
      <c r="J185" s="56"/>
      <c r="K185" s="12"/>
    </row>
    <row r="186" spans="1:11">
      <c r="E186" s="12"/>
    </row>
    <row r="187" spans="1:11">
      <c r="A187" s="33" t="s">
        <v>68</v>
      </c>
      <c r="C187" s="33" t="s">
        <v>10</v>
      </c>
      <c r="D187" s="34">
        <v>0</v>
      </c>
      <c r="E187" s="35"/>
      <c r="F187" s="33" t="s">
        <v>5</v>
      </c>
      <c r="G187" s="34">
        <v>2</v>
      </c>
      <c r="H187" s="11" t="s">
        <v>54</v>
      </c>
      <c r="I187" s="11" t="s">
        <v>21</v>
      </c>
    </row>
    <row r="188" spans="1:11">
      <c r="A188" s="12" t="s">
        <v>69</v>
      </c>
      <c r="C188" s="12" t="s">
        <v>10</v>
      </c>
      <c r="D188" s="53">
        <v>0</v>
      </c>
      <c r="E188" s="12"/>
      <c r="F188" s="12" t="s">
        <v>5</v>
      </c>
      <c r="G188" s="53">
        <v>0.25</v>
      </c>
      <c r="H188" s="11" t="s">
        <v>54</v>
      </c>
      <c r="I188" s="11" t="s">
        <v>21</v>
      </c>
    </row>
    <row r="189" spans="1:11">
      <c r="E189" s="12"/>
    </row>
    <row r="190" spans="1:11">
      <c r="B190" s="12" t="s">
        <v>39</v>
      </c>
      <c r="D190" s="12">
        <f>(D187-D188)*12</f>
        <v>0</v>
      </c>
      <c r="E190" s="12"/>
      <c r="G190" s="12">
        <f>(G187-G188)*12</f>
        <v>21</v>
      </c>
      <c r="H190" s="32" t="s">
        <v>54</v>
      </c>
      <c r="I190" s="12" t="s">
        <v>36</v>
      </c>
    </row>
    <row r="191" spans="1:11">
      <c r="B191" s="12" t="s">
        <v>40</v>
      </c>
      <c r="D191" s="24">
        <f>D190*ValuerCost</f>
        <v>0</v>
      </c>
      <c r="E191" s="24"/>
      <c r="F191" s="24"/>
      <c r="G191" s="24">
        <f>G190*SupportCost</f>
        <v>525</v>
      </c>
    </row>
    <row r="192" spans="1:11">
      <c r="B192" s="12" t="s">
        <v>7</v>
      </c>
      <c r="D192" s="24">
        <f>D190*ValuerCharge</f>
        <v>0</v>
      </c>
      <c r="E192" s="24"/>
      <c r="F192" s="24"/>
      <c r="G192" s="24">
        <f>G190*SupportCharge</f>
        <v>0</v>
      </c>
    </row>
    <row r="193" spans="1:11">
      <c r="D193" s="24"/>
      <c r="E193" s="24"/>
      <c r="F193" s="24"/>
      <c r="G193" s="24"/>
    </row>
    <row r="194" spans="1:11" ht="25.5" customHeight="1">
      <c r="A194" s="59" t="s">
        <v>82</v>
      </c>
      <c r="B194" s="59"/>
      <c r="C194" s="59"/>
      <c r="D194" s="59"/>
      <c r="E194" s="59"/>
      <c r="F194" s="59"/>
      <c r="G194" s="59"/>
      <c r="H194" s="59"/>
      <c r="I194" s="59"/>
      <c r="J194" s="59"/>
    </row>
    <row r="195" spans="1:11">
      <c r="A195" s="28" t="s">
        <v>31</v>
      </c>
      <c r="B195" s="28"/>
      <c r="C195" s="28"/>
      <c r="D195" s="29"/>
      <c r="E195" s="30"/>
      <c r="F195" s="29"/>
      <c r="G195" s="29"/>
      <c r="H195" s="29"/>
      <c r="I195" s="29"/>
      <c r="J195" s="29"/>
      <c r="K195" s="29"/>
    </row>
    <row r="196" spans="1:11">
      <c r="E196" s="12"/>
      <c r="K196" s="12"/>
    </row>
    <row r="197" spans="1:11">
      <c r="E197" s="12"/>
      <c r="K197" s="12"/>
    </row>
    <row r="198" spans="1:11" ht="15">
      <c r="A198" s="31" t="s">
        <v>32</v>
      </c>
      <c r="B198" s="26"/>
      <c r="C198" s="26"/>
      <c r="D198" s="51" t="s">
        <v>6</v>
      </c>
      <c r="E198" s="51"/>
      <c r="F198" s="6">
        <f>D205+G205</f>
        <v>0</v>
      </c>
      <c r="G198" s="26"/>
      <c r="H198" s="57" t="s">
        <v>7</v>
      </c>
      <c r="I198" s="57"/>
      <c r="J198" s="6">
        <f>+D206+G206</f>
        <v>0</v>
      </c>
      <c r="K198" s="12"/>
    </row>
    <row r="199" spans="1:11" ht="28" customHeight="1">
      <c r="A199" s="61" t="s">
        <v>33</v>
      </c>
      <c r="B199" s="61"/>
      <c r="C199" s="61"/>
      <c r="D199" s="61"/>
      <c r="E199" s="61"/>
      <c r="F199" s="61"/>
      <c r="G199" s="61"/>
      <c r="H199" s="61"/>
      <c r="I199" s="61"/>
      <c r="J199" s="61"/>
      <c r="K199" s="12"/>
    </row>
    <row r="200" spans="1:11" ht="15">
      <c r="A200" s="25"/>
      <c r="B200" s="25"/>
      <c r="C200" s="25"/>
      <c r="D200" s="25"/>
      <c r="E200" s="25"/>
      <c r="F200" s="25"/>
      <c r="G200" s="25"/>
      <c r="H200" s="25"/>
      <c r="I200" s="25"/>
      <c r="J200" s="25"/>
      <c r="K200" s="12"/>
    </row>
    <row r="201" spans="1:11">
      <c r="A201" s="55" t="s">
        <v>68</v>
      </c>
      <c r="B201" s="55"/>
      <c r="C201" s="50" t="s">
        <v>10</v>
      </c>
      <c r="D201" s="34">
        <v>0</v>
      </c>
      <c r="E201" s="35"/>
      <c r="F201" s="50" t="s">
        <v>5</v>
      </c>
      <c r="G201" s="34">
        <v>0</v>
      </c>
      <c r="H201" s="45" t="s">
        <v>41</v>
      </c>
      <c r="I201" s="36" t="s">
        <v>13</v>
      </c>
      <c r="J201" s="50"/>
      <c r="K201" s="12"/>
    </row>
    <row r="202" spans="1:11">
      <c r="A202" s="55" t="s">
        <v>69</v>
      </c>
      <c r="B202" s="55"/>
      <c r="C202" s="50" t="s">
        <v>10</v>
      </c>
      <c r="D202" s="53">
        <v>0</v>
      </c>
      <c r="E202" s="50"/>
      <c r="F202" s="50" t="s">
        <v>5</v>
      </c>
      <c r="G202" s="53">
        <v>0</v>
      </c>
      <c r="H202" s="45" t="s">
        <v>41</v>
      </c>
      <c r="I202" s="36" t="s">
        <v>13</v>
      </c>
      <c r="J202" s="50"/>
      <c r="K202" s="12"/>
    </row>
    <row r="203" spans="1:11">
      <c r="A203" s="50"/>
      <c r="B203" s="50"/>
      <c r="C203" s="50"/>
      <c r="D203" s="50"/>
      <c r="E203" s="50"/>
      <c r="F203" s="50"/>
      <c r="G203" s="50"/>
      <c r="H203" s="50"/>
      <c r="I203" s="50"/>
      <c r="J203" s="50"/>
      <c r="K203" s="12"/>
    </row>
    <row r="204" spans="1:11">
      <c r="A204" s="50"/>
      <c r="B204" s="12" t="s">
        <v>39</v>
      </c>
      <c r="C204" s="50"/>
      <c r="D204" s="12">
        <f>D201-D202</f>
        <v>0</v>
      </c>
      <c r="E204" s="12"/>
      <c r="G204" s="12">
        <f>G201-G202</f>
        <v>0</v>
      </c>
      <c r="H204" s="45" t="s">
        <v>41</v>
      </c>
      <c r="I204" s="50" t="s">
        <v>11</v>
      </c>
      <c r="J204" s="50"/>
      <c r="K204" s="12"/>
    </row>
    <row r="205" spans="1:11">
      <c r="A205" s="50"/>
      <c r="B205" s="12" t="s">
        <v>40</v>
      </c>
      <c r="C205" s="50"/>
      <c r="D205" s="24">
        <f>D204*ValuerCost</f>
        <v>0</v>
      </c>
      <c r="E205" s="24"/>
      <c r="F205" s="24"/>
      <c r="G205" s="24">
        <f>G204*SupportCost</f>
        <v>0</v>
      </c>
      <c r="H205" s="50"/>
      <c r="I205" s="50"/>
      <c r="J205" s="50"/>
      <c r="K205" s="12"/>
    </row>
    <row r="206" spans="1:11">
      <c r="A206" s="50"/>
      <c r="B206" s="55" t="s">
        <v>7</v>
      </c>
      <c r="C206" s="55"/>
      <c r="D206" s="24">
        <f>D204*ValuerCharge</f>
        <v>0</v>
      </c>
      <c r="E206" s="24"/>
      <c r="F206" s="24"/>
      <c r="G206" s="24">
        <f>G204*SupportCharge</f>
        <v>0</v>
      </c>
      <c r="H206" s="50"/>
      <c r="I206" s="50"/>
      <c r="J206" s="50"/>
      <c r="K206" s="12"/>
    </row>
    <row r="207" spans="1:11" ht="15">
      <c r="A207" s="25"/>
      <c r="B207" s="25"/>
      <c r="C207" s="25"/>
      <c r="D207" s="24"/>
      <c r="E207" s="24"/>
      <c r="F207" s="24"/>
      <c r="G207" s="24"/>
      <c r="H207" s="25"/>
      <c r="I207" s="25"/>
      <c r="J207" s="25"/>
      <c r="K207" s="12"/>
    </row>
    <row r="208" spans="1:11" ht="15">
      <c r="A208" s="25"/>
      <c r="B208" s="25"/>
      <c r="C208" s="25"/>
      <c r="D208" s="24"/>
      <c r="E208" s="24"/>
      <c r="F208" s="24"/>
      <c r="G208" s="24"/>
      <c r="H208" s="25"/>
      <c r="I208" s="25"/>
      <c r="J208" s="25"/>
      <c r="K208" s="12"/>
    </row>
    <row r="211" spans="1:10" ht="15">
      <c r="A211" s="31" t="s">
        <v>32</v>
      </c>
      <c r="B211" s="26"/>
      <c r="C211" s="26"/>
      <c r="D211" s="51" t="s">
        <v>6</v>
      </c>
      <c r="E211" s="51"/>
      <c r="F211" s="6">
        <f>D218+G218</f>
        <v>0</v>
      </c>
      <c r="G211" s="26"/>
      <c r="H211" s="57" t="s">
        <v>7</v>
      </c>
      <c r="I211" s="57"/>
      <c r="J211" s="6">
        <f>+D219+G219</f>
        <v>0</v>
      </c>
    </row>
    <row r="212" spans="1:10" ht="33" customHeight="1">
      <c r="A212" s="61" t="s">
        <v>33</v>
      </c>
      <c r="B212" s="61"/>
      <c r="C212" s="61"/>
      <c r="D212" s="61"/>
      <c r="E212" s="61"/>
      <c r="F212" s="61"/>
      <c r="G212" s="61"/>
      <c r="H212" s="61"/>
      <c r="I212" s="61"/>
      <c r="J212" s="61"/>
    </row>
    <row r="213" spans="1:10" ht="15">
      <c r="A213" s="25"/>
      <c r="B213" s="25"/>
      <c r="C213" s="25"/>
      <c r="D213" s="25"/>
      <c r="E213" s="25"/>
      <c r="F213" s="25"/>
      <c r="G213" s="25"/>
      <c r="H213" s="25"/>
      <c r="I213" s="25"/>
      <c r="J213" s="25"/>
    </row>
    <row r="214" spans="1:10">
      <c r="A214" s="55" t="s">
        <v>68</v>
      </c>
      <c r="B214" s="55"/>
      <c r="C214" s="50" t="s">
        <v>10</v>
      </c>
      <c r="D214" s="34">
        <v>0</v>
      </c>
      <c r="E214" s="35"/>
      <c r="F214" s="50" t="s">
        <v>5</v>
      </c>
      <c r="G214" s="34">
        <v>0</v>
      </c>
      <c r="H214" s="45" t="s">
        <v>41</v>
      </c>
      <c r="I214" s="36" t="s">
        <v>18</v>
      </c>
      <c r="J214" s="50"/>
    </row>
    <row r="215" spans="1:10">
      <c r="A215" s="55" t="s">
        <v>69</v>
      </c>
      <c r="B215" s="55"/>
      <c r="C215" s="50" t="s">
        <v>10</v>
      </c>
      <c r="D215" s="53">
        <v>0</v>
      </c>
      <c r="E215" s="50"/>
      <c r="F215" s="50" t="s">
        <v>5</v>
      </c>
      <c r="G215" s="53">
        <v>0</v>
      </c>
      <c r="H215" s="45" t="s">
        <v>41</v>
      </c>
      <c r="I215" s="36" t="s">
        <v>18</v>
      </c>
      <c r="J215" s="50"/>
    </row>
    <row r="216" spans="1:10">
      <c r="A216" s="50"/>
      <c r="B216" s="50"/>
      <c r="C216" s="50"/>
      <c r="D216" s="50"/>
      <c r="E216" s="50"/>
      <c r="F216" s="50"/>
      <c r="G216" s="50"/>
      <c r="H216" s="50"/>
      <c r="I216" s="50"/>
      <c r="J216" s="50"/>
    </row>
    <row r="217" spans="1:10">
      <c r="A217" s="50"/>
      <c r="B217" s="12" t="s">
        <v>39</v>
      </c>
      <c r="C217" s="50"/>
      <c r="D217" s="12">
        <f>((D214-D215)*Valuers)*52</f>
        <v>0</v>
      </c>
      <c r="E217" s="12"/>
      <c r="G217" s="12">
        <f>((G214-G215)*Valuers)*52</f>
        <v>0</v>
      </c>
      <c r="H217" s="45" t="s">
        <v>41</v>
      </c>
      <c r="I217" s="50" t="s">
        <v>11</v>
      </c>
      <c r="J217" s="50"/>
    </row>
    <row r="218" spans="1:10">
      <c r="A218" s="50"/>
      <c r="B218" s="12" t="s">
        <v>40</v>
      </c>
      <c r="C218" s="50"/>
      <c r="D218" s="24">
        <f>D217*ValuerCost</f>
        <v>0</v>
      </c>
      <c r="E218" s="24"/>
      <c r="F218" s="24"/>
      <c r="G218" s="24">
        <f>G217*SupportCost</f>
        <v>0</v>
      </c>
      <c r="H218" s="50"/>
      <c r="I218" s="50"/>
      <c r="J218" s="50"/>
    </row>
    <row r="219" spans="1:10">
      <c r="A219" s="50"/>
      <c r="B219" s="55" t="s">
        <v>7</v>
      </c>
      <c r="C219" s="55"/>
      <c r="D219" s="24">
        <f>D217*ValuerCharge</f>
        <v>0</v>
      </c>
      <c r="E219" s="24"/>
      <c r="F219" s="24"/>
      <c r="G219" s="24">
        <f>G217*SupportCharge</f>
        <v>0</v>
      </c>
      <c r="H219" s="50"/>
      <c r="I219" s="50"/>
      <c r="J219" s="50"/>
    </row>
    <row r="221" spans="1:10" ht="15">
      <c r="A221" s="1" t="s">
        <v>58</v>
      </c>
      <c r="B221" s="1"/>
      <c r="C221" s="46"/>
      <c r="D221" s="47"/>
    </row>
    <row r="222" spans="1:10" ht="24" customHeight="1">
      <c r="A222" s="60" t="s">
        <v>59</v>
      </c>
      <c r="B222" s="60"/>
      <c r="C222" s="60"/>
      <c r="D222" s="60"/>
    </row>
    <row r="223" spans="1:10" ht="14" customHeight="1">
      <c r="A223" s="60" t="s">
        <v>60</v>
      </c>
      <c r="B223" s="60"/>
      <c r="C223" s="60"/>
      <c r="D223" s="60"/>
    </row>
    <row r="224" spans="1:10" ht="14" customHeight="1">
      <c r="A224" s="60" t="s">
        <v>61</v>
      </c>
      <c r="B224" s="60"/>
      <c r="C224" s="60"/>
      <c r="D224" s="60"/>
    </row>
    <row r="225" spans="1:10">
      <c r="A225" s="60"/>
      <c r="B225" s="60"/>
      <c r="C225" s="60"/>
      <c r="D225" s="60"/>
    </row>
    <row r="226" spans="1:10" ht="15">
      <c r="A226" s="31" t="s">
        <v>32</v>
      </c>
      <c r="B226" s="26"/>
      <c r="C226" s="26"/>
      <c r="D226" s="51" t="s">
        <v>6</v>
      </c>
      <c r="E226" s="51"/>
      <c r="F226" s="6">
        <f>D233+G233</f>
        <v>0</v>
      </c>
      <c r="G226" s="26"/>
      <c r="H226" s="57" t="s">
        <v>7</v>
      </c>
      <c r="I226" s="57"/>
      <c r="J226" s="6">
        <f>+D234+G234</f>
        <v>0</v>
      </c>
    </row>
    <row r="227" spans="1:10" ht="29" customHeight="1">
      <c r="A227" s="61" t="s">
        <v>33</v>
      </c>
      <c r="B227" s="61"/>
      <c r="C227" s="61"/>
      <c r="D227" s="61"/>
      <c r="E227" s="61"/>
      <c r="F227" s="61"/>
      <c r="G227" s="61"/>
      <c r="H227" s="61"/>
      <c r="I227" s="61"/>
      <c r="J227" s="61"/>
    </row>
    <row r="228" spans="1:10" ht="15">
      <c r="A228" s="25"/>
      <c r="B228" s="25"/>
      <c r="C228" s="25"/>
      <c r="D228" s="25"/>
      <c r="E228" s="25"/>
      <c r="F228" s="25"/>
      <c r="G228" s="25"/>
      <c r="H228" s="25"/>
      <c r="I228" s="25"/>
      <c r="J228" s="25"/>
    </row>
    <row r="229" spans="1:10">
      <c r="A229" s="55" t="s">
        <v>68</v>
      </c>
      <c r="B229" s="55"/>
      <c r="C229" s="50" t="s">
        <v>10</v>
      </c>
      <c r="D229" s="34">
        <v>0</v>
      </c>
      <c r="E229" s="35"/>
      <c r="F229" s="50" t="s">
        <v>5</v>
      </c>
      <c r="G229" s="34">
        <v>0</v>
      </c>
      <c r="H229" s="45" t="s">
        <v>41</v>
      </c>
      <c r="I229" s="36" t="s">
        <v>13</v>
      </c>
      <c r="J229" s="50"/>
    </row>
    <row r="230" spans="1:10">
      <c r="A230" s="55" t="s">
        <v>69</v>
      </c>
      <c r="B230" s="55"/>
      <c r="C230" s="50" t="s">
        <v>10</v>
      </c>
      <c r="D230" s="53">
        <v>0</v>
      </c>
      <c r="E230" s="50"/>
      <c r="F230" s="50" t="s">
        <v>5</v>
      </c>
      <c r="G230" s="53">
        <v>0</v>
      </c>
      <c r="H230" s="45" t="s">
        <v>41</v>
      </c>
      <c r="I230" s="36" t="s">
        <v>13</v>
      </c>
      <c r="J230" s="50"/>
    </row>
    <row r="231" spans="1:10">
      <c r="A231" s="50"/>
      <c r="B231" s="50"/>
      <c r="C231" s="50"/>
      <c r="D231" s="50"/>
      <c r="E231" s="50"/>
      <c r="F231" s="50"/>
      <c r="G231" s="50"/>
      <c r="H231" s="50"/>
      <c r="I231" s="50"/>
      <c r="J231" s="50"/>
    </row>
    <row r="232" spans="1:10">
      <c r="A232" s="50"/>
      <c r="B232" s="12" t="s">
        <v>39</v>
      </c>
      <c r="C232" s="50"/>
      <c r="D232" s="12">
        <f>D229-D230</f>
        <v>0</v>
      </c>
      <c r="E232" s="12"/>
      <c r="G232" s="12">
        <f>G229-G230</f>
        <v>0</v>
      </c>
      <c r="H232" s="45" t="s">
        <v>41</v>
      </c>
      <c r="I232" s="50" t="s">
        <v>11</v>
      </c>
      <c r="J232" s="50"/>
    </row>
    <row r="233" spans="1:10">
      <c r="A233" s="50"/>
      <c r="B233" s="12" t="s">
        <v>40</v>
      </c>
      <c r="C233" s="50"/>
      <c r="D233" s="24">
        <f>D232*ValuerCost</f>
        <v>0</v>
      </c>
      <c r="E233" s="24"/>
      <c r="F233" s="24"/>
      <c r="G233" s="24">
        <f>G232*SupportCost</f>
        <v>0</v>
      </c>
      <c r="H233" s="50"/>
      <c r="I233" s="50"/>
      <c r="J233" s="50"/>
    </row>
    <row r="234" spans="1:10">
      <c r="A234" s="50"/>
      <c r="B234" s="55" t="s">
        <v>7</v>
      </c>
      <c r="C234" s="55"/>
      <c r="D234" s="24">
        <f>D232*ValuerCharge</f>
        <v>0</v>
      </c>
      <c r="E234" s="24"/>
      <c r="F234" s="24"/>
      <c r="G234" s="24">
        <f>G232*SupportCharge</f>
        <v>0</v>
      </c>
      <c r="H234" s="50"/>
      <c r="I234" s="50"/>
      <c r="J234" s="50"/>
    </row>
    <row r="235" spans="1:10" ht="15">
      <c r="A235" s="25"/>
      <c r="B235" s="25"/>
      <c r="C235" s="25"/>
      <c r="D235" s="24"/>
      <c r="E235" s="24"/>
      <c r="F235" s="24"/>
      <c r="G235" s="24"/>
      <c r="H235" s="25"/>
      <c r="I235" s="25"/>
      <c r="J235" s="25"/>
    </row>
    <row r="236" spans="1:10" ht="15">
      <c r="A236" s="25"/>
      <c r="B236" s="25"/>
      <c r="C236" s="25"/>
      <c r="D236" s="24"/>
      <c r="E236" s="24"/>
      <c r="F236" s="24"/>
      <c r="G236" s="24"/>
      <c r="H236" s="25"/>
      <c r="I236" s="25"/>
      <c r="J236" s="25"/>
    </row>
    <row r="239" spans="1:10" ht="15">
      <c r="A239" s="31" t="s">
        <v>32</v>
      </c>
      <c r="B239" s="26"/>
      <c r="C239" s="26"/>
      <c r="D239" s="51" t="s">
        <v>6</v>
      </c>
      <c r="E239" s="51"/>
      <c r="F239" s="6">
        <f>D246+G246</f>
        <v>0</v>
      </c>
      <c r="G239" s="26"/>
      <c r="H239" s="57" t="s">
        <v>7</v>
      </c>
      <c r="I239" s="57"/>
      <c r="J239" s="6">
        <f>+D247+G247</f>
        <v>0</v>
      </c>
    </row>
    <row r="240" spans="1:10" ht="29" customHeight="1">
      <c r="A240" s="61" t="s">
        <v>33</v>
      </c>
      <c r="B240" s="61"/>
      <c r="C240" s="61"/>
      <c r="D240" s="61"/>
      <c r="E240" s="61"/>
      <c r="F240" s="61"/>
      <c r="G240" s="61"/>
      <c r="H240" s="61"/>
      <c r="I240" s="61"/>
      <c r="J240" s="61"/>
    </row>
    <row r="241" spans="1:10" ht="15">
      <c r="A241" s="25"/>
      <c r="B241" s="25"/>
      <c r="C241" s="25"/>
      <c r="D241" s="25"/>
      <c r="E241" s="25"/>
      <c r="F241" s="25"/>
      <c r="G241" s="25"/>
      <c r="H241" s="25"/>
      <c r="I241" s="25"/>
      <c r="J241" s="25"/>
    </row>
    <row r="242" spans="1:10">
      <c r="A242" s="55" t="s">
        <v>68</v>
      </c>
      <c r="B242" s="55"/>
      <c r="C242" s="50" t="s">
        <v>10</v>
      </c>
      <c r="D242" s="34">
        <v>0</v>
      </c>
      <c r="E242" s="35"/>
      <c r="F242" s="50" t="s">
        <v>5</v>
      </c>
      <c r="G242" s="34">
        <v>0</v>
      </c>
      <c r="H242" s="45" t="s">
        <v>41</v>
      </c>
      <c r="I242" s="36" t="s">
        <v>18</v>
      </c>
      <c r="J242" s="50"/>
    </row>
    <row r="243" spans="1:10">
      <c r="A243" s="55" t="s">
        <v>69</v>
      </c>
      <c r="B243" s="55"/>
      <c r="C243" s="50" t="s">
        <v>10</v>
      </c>
      <c r="D243" s="53">
        <v>0</v>
      </c>
      <c r="E243" s="50"/>
      <c r="F243" s="50" t="s">
        <v>5</v>
      </c>
      <c r="G243" s="53">
        <v>0</v>
      </c>
      <c r="H243" s="45" t="s">
        <v>41</v>
      </c>
      <c r="I243" s="36" t="s">
        <v>18</v>
      </c>
      <c r="J243" s="50"/>
    </row>
    <row r="244" spans="1:10">
      <c r="A244" s="50"/>
      <c r="B244" s="50"/>
      <c r="C244" s="50"/>
      <c r="D244" s="50"/>
      <c r="E244" s="50"/>
      <c r="F244" s="50"/>
      <c r="G244" s="50"/>
      <c r="H244" s="50"/>
      <c r="I244" s="50"/>
      <c r="J244" s="50"/>
    </row>
    <row r="245" spans="1:10">
      <c r="A245" s="50"/>
      <c r="B245" s="12" t="s">
        <v>39</v>
      </c>
      <c r="C245" s="50"/>
      <c r="D245" s="12">
        <f>((D242-D243)*Valuers)*52</f>
        <v>0</v>
      </c>
      <c r="E245" s="12"/>
      <c r="G245" s="12">
        <f>((G242-G243)*Valuers)*52</f>
        <v>0</v>
      </c>
      <c r="H245" s="45" t="s">
        <v>41</v>
      </c>
      <c r="I245" s="50" t="s">
        <v>11</v>
      </c>
      <c r="J245" s="50"/>
    </row>
    <row r="246" spans="1:10">
      <c r="A246" s="50"/>
      <c r="B246" s="12" t="s">
        <v>40</v>
      </c>
      <c r="C246" s="50"/>
      <c r="D246" s="24">
        <f>D245*ValuerCost</f>
        <v>0</v>
      </c>
      <c r="E246" s="24"/>
      <c r="F246" s="24"/>
      <c r="G246" s="24">
        <f>G245*SupportCost</f>
        <v>0</v>
      </c>
      <c r="H246" s="50"/>
      <c r="I246" s="50"/>
      <c r="J246" s="50"/>
    </row>
    <row r="247" spans="1:10">
      <c r="A247" s="50"/>
      <c r="B247" s="55" t="s">
        <v>7</v>
      </c>
      <c r="C247" s="55"/>
      <c r="D247" s="24">
        <f>D245*ValuerCharge</f>
        <v>0</v>
      </c>
      <c r="E247" s="24"/>
      <c r="F247" s="24"/>
      <c r="G247" s="24">
        <f>G245*SupportCharge</f>
        <v>0</v>
      </c>
      <c r="H247" s="50"/>
      <c r="I247" s="50"/>
      <c r="J247" s="50"/>
    </row>
    <row r="253" spans="1:10" ht="15">
      <c r="A253" s="1" t="s">
        <v>58</v>
      </c>
      <c r="B253" s="1"/>
      <c r="C253" s="46"/>
      <c r="D253" s="47"/>
    </row>
    <row r="254" spans="1:10" ht="24" customHeight="1">
      <c r="A254" s="60" t="s">
        <v>59</v>
      </c>
      <c r="B254" s="60"/>
      <c r="C254" s="60"/>
      <c r="D254" s="60"/>
    </row>
    <row r="255" spans="1:10" ht="14" customHeight="1">
      <c r="A255" s="60" t="s">
        <v>60</v>
      </c>
      <c r="B255" s="60"/>
      <c r="C255" s="60"/>
      <c r="D255" s="60"/>
    </row>
    <row r="256" spans="1:10" ht="14" customHeight="1">
      <c r="A256" s="60" t="s">
        <v>61</v>
      </c>
      <c r="B256" s="60"/>
      <c r="C256" s="60"/>
      <c r="D256" s="60"/>
    </row>
    <row r="257" spans="1:10">
      <c r="A257" s="60"/>
      <c r="B257" s="60"/>
      <c r="C257" s="60"/>
      <c r="D257" s="60"/>
    </row>
    <row r="258" spans="1:10" ht="15">
      <c r="A258" s="31" t="s">
        <v>32</v>
      </c>
      <c r="B258" s="26"/>
      <c r="C258" s="26"/>
      <c r="D258" s="51" t="s">
        <v>6</v>
      </c>
      <c r="E258" s="51"/>
      <c r="F258" s="6">
        <f>D265+G265</f>
        <v>0</v>
      </c>
      <c r="G258" s="26"/>
      <c r="H258" s="57" t="s">
        <v>7</v>
      </c>
      <c r="I258" s="57"/>
      <c r="J258" s="6">
        <f>+D266+G266</f>
        <v>0</v>
      </c>
    </row>
    <row r="259" spans="1:10" ht="29" customHeight="1">
      <c r="A259" s="61" t="s">
        <v>33</v>
      </c>
      <c r="B259" s="61"/>
      <c r="C259" s="61"/>
      <c r="D259" s="61"/>
      <c r="E259" s="61"/>
      <c r="F259" s="61"/>
      <c r="G259" s="61"/>
      <c r="H259" s="61"/>
      <c r="I259" s="61"/>
      <c r="J259" s="61"/>
    </row>
    <row r="260" spans="1:10" ht="15">
      <c r="A260" s="25"/>
      <c r="B260" s="25"/>
      <c r="C260" s="25"/>
      <c r="D260" s="25"/>
      <c r="E260" s="25"/>
      <c r="F260" s="25"/>
      <c r="G260" s="25"/>
      <c r="H260" s="25"/>
      <c r="I260" s="25"/>
      <c r="J260" s="25"/>
    </row>
    <row r="261" spans="1:10">
      <c r="A261" s="55" t="s">
        <v>68</v>
      </c>
      <c r="B261" s="55"/>
      <c r="C261" s="50" t="s">
        <v>10</v>
      </c>
      <c r="D261" s="34">
        <v>0</v>
      </c>
      <c r="E261" s="35"/>
      <c r="F261" s="50" t="s">
        <v>5</v>
      </c>
      <c r="G261" s="34">
        <v>0</v>
      </c>
      <c r="H261" s="45" t="s">
        <v>41</v>
      </c>
      <c r="I261" s="36" t="s">
        <v>13</v>
      </c>
      <c r="J261" s="50"/>
    </row>
    <row r="262" spans="1:10">
      <c r="A262" s="55" t="s">
        <v>69</v>
      </c>
      <c r="B262" s="55"/>
      <c r="C262" s="50" t="s">
        <v>10</v>
      </c>
      <c r="D262" s="53">
        <v>0</v>
      </c>
      <c r="E262" s="50"/>
      <c r="F262" s="50" t="s">
        <v>5</v>
      </c>
      <c r="G262" s="53">
        <v>0</v>
      </c>
      <c r="H262" s="45" t="s">
        <v>41</v>
      </c>
      <c r="I262" s="36" t="s">
        <v>13</v>
      </c>
      <c r="J262" s="50"/>
    </row>
    <row r="263" spans="1:10">
      <c r="A263" s="50"/>
      <c r="B263" s="50"/>
      <c r="C263" s="50"/>
      <c r="D263" s="50"/>
      <c r="E263" s="50"/>
      <c r="F263" s="50"/>
      <c r="G263" s="50"/>
      <c r="H263" s="50"/>
      <c r="I263" s="50"/>
      <c r="J263" s="50"/>
    </row>
    <row r="264" spans="1:10">
      <c r="A264" s="50"/>
      <c r="B264" s="12" t="s">
        <v>39</v>
      </c>
      <c r="C264" s="50"/>
      <c r="D264" s="12">
        <f>((D261-D262)*Valuers)*52</f>
        <v>0</v>
      </c>
      <c r="E264" s="12"/>
      <c r="G264" s="12">
        <f>((G261-G262)*Valuers)*52</f>
        <v>0</v>
      </c>
      <c r="H264" s="45" t="s">
        <v>41</v>
      </c>
      <c r="I264" s="50" t="s">
        <v>11</v>
      </c>
      <c r="J264" s="50"/>
    </row>
    <row r="265" spans="1:10">
      <c r="A265" s="50"/>
      <c r="B265" s="12" t="s">
        <v>40</v>
      </c>
      <c r="C265" s="50"/>
      <c r="D265" s="24">
        <f>D264*ValuerCost</f>
        <v>0</v>
      </c>
      <c r="E265" s="24"/>
      <c r="F265" s="24"/>
      <c r="G265" s="24">
        <f>G264*SupportCost</f>
        <v>0</v>
      </c>
      <c r="H265" s="50"/>
      <c r="I265" s="50"/>
      <c r="J265" s="50"/>
    </row>
    <row r="266" spans="1:10">
      <c r="A266" s="50"/>
      <c r="B266" s="55" t="s">
        <v>7</v>
      </c>
      <c r="C266" s="55"/>
      <c r="D266" s="24">
        <f>D264*ValuerCharge</f>
        <v>0</v>
      </c>
      <c r="E266" s="24"/>
      <c r="F266" s="24"/>
      <c r="G266" s="24">
        <f>G264*SupportCharge</f>
        <v>0</v>
      </c>
      <c r="H266" s="50"/>
      <c r="I266" s="50"/>
      <c r="J266" s="50"/>
    </row>
    <row r="267" spans="1:10">
      <c r="A267" s="50"/>
      <c r="B267" s="50"/>
      <c r="C267" s="50"/>
      <c r="D267" s="24"/>
      <c r="E267" s="24"/>
      <c r="F267" s="24"/>
      <c r="G267" s="24"/>
      <c r="H267" s="50"/>
      <c r="I267" s="50"/>
      <c r="J267" s="50"/>
    </row>
    <row r="268" spans="1:10" ht="15">
      <c r="A268" s="25"/>
      <c r="B268" s="25"/>
      <c r="C268" s="25"/>
      <c r="D268" s="24"/>
      <c r="E268" s="24"/>
      <c r="F268" s="24"/>
      <c r="G268" s="24"/>
      <c r="H268" s="25"/>
      <c r="I268" s="25"/>
      <c r="J268" s="25"/>
    </row>
    <row r="271" spans="1:10" ht="15">
      <c r="A271" s="31" t="s">
        <v>32</v>
      </c>
      <c r="B271" s="26"/>
      <c r="C271" s="26"/>
      <c r="D271" s="51" t="s">
        <v>6</v>
      </c>
      <c r="E271" s="51"/>
      <c r="F271" s="6">
        <f>D278+G278</f>
        <v>0</v>
      </c>
      <c r="G271" s="26"/>
      <c r="H271" s="57" t="s">
        <v>7</v>
      </c>
      <c r="I271" s="57"/>
      <c r="J271" s="6">
        <f>+D279+G279</f>
        <v>0</v>
      </c>
    </row>
    <row r="272" spans="1:10" ht="29" customHeight="1">
      <c r="A272" s="61" t="s">
        <v>33</v>
      </c>
      <c r="B272" s="61"/>
      <c r="C272" s="61"/>
      <c r="D272" s="61"/>
      <c r="E272" s="61"/>
      <c r="F272" s="61"/>
      <c r="G272" s="61"/>
      <c r="H272" s="61"/>
      <c r="I272" s="61"/>
      <c r="J272" s="61"/>
    </row>
    <row r="273" spans="1:10" ht="15">
      <c r="A273" s="25"/>
      <c r="B273" s="25"/>
      <c r="C273" s="25"/>
      <c r="D273" s="25"/>
      <c r="E273" s="25"/>
      <c r="F273" s="25"/>
      <c r="G273" s="25"/>
      <c r="H273" s="25"/>
      <c r="I273" s="25"/>
      <c r="J273" s="25"/>
    </row>
    <row r="274" spans="1:10">
      <c r="A274" s="55" t="s">
        <v>68</v>
      </c>
      <c r="B274" s="55"/>
      <c r="C274" s="50" t="s">
        <v>10</v>
      </c>
      <c r="D274" s="34">
        <v>0</v>
      </c>
      <c r="E274" s="35"/>
      <c r="F274" s="50" t="s">
        <v>5</v>
      </c>
      <c r="G274" s="34">
        <v>0</v>
      </c>
      <c r="H274" s="45" t="s">
        <v>41</v>
      </c>
      <c r="I274" s="36" t="s">
        <v>18</v>
      </c>
      <c r="J274" s="50"/>
    </row>
    <row r="275" spans="1:10">
      <c r="A275" s="55" t="s">
        <v>69</v>
      </c>
      <c r="B275" s="55"/>
      <c r="C275" s="50" t="s">
        <v>10</v>
      </c>
      <c r="D275" s="53">
        <v>0</v>
      </c>
      <c r="E275" s="50"/>
      <c r="F275" s="50" t="s">
        <v>5</v>
      </c>
      <c r="G275" s="53">
        <v>0</v>
      </c>
      <c r="H275" s="45" t="s">
        <v>41</v>
      </c>
      <c r="I275" s="36" t="s">
        <v>18</v>
      </c>
      <c r="J275" s="50"/>
    </row>
    <row r="276" spans="1:10">
      <c r="A276" s="50"/>
      <c r="B276" s="50"/>
      <c r="C276" s="50"/>
      <c r="D276" s="50"/>
      <c r="E276" s="50"/>
      <c r="F276" s="50"/>
      <c r="G276" s="50"/>
      <c r="H276" s="50"/>
      <c r="I276" s="50"/>
      <c r="J276" s="50"/>
    </row>
    <row r="277" spans="1:10">
      <c r="A277" s="50"/>
      <c r="B277" s="12" t="s">
        <v>39</v>
      </c>
      <c r="C277" s="50"/>
      <c r="D277" s="12">
        <f>((D274-D275)*Valuers)*52</f>
        <v>0</v>
      </c>
      <c r="E277" s="12"/>
      <c r="G277" s="12">
        <f>((G274-G275)*Valuers)*52</f>
        <v>0</v>
      </c>
      <c r="H277" s="45" t="s">
        <v>41</v>
      </c>
      <c r="I277" s="50" t="s">
        <v>11</v>
      </c>
      <c r="J277" s="50"/>
    </row>
    <row r="278" spans="1:10">
      <c r="A278" s="50"/>
      <c r="B278" s="12" t="s">
        <v>40</v>
      </c>
      <c r="C278" s="50"/>
      <c r="D278" s="24">
        <f>D277*ValuerCost</f>
        <v>0</v>
      </c>
      <c r="E278" s="24"/>
      <c r="F278" s="24"/>
      <c r="G278" s="24">
        <f>G277*SupportCost</f>
        <v>0</v>
      </c>
      <c r="H278" s="50"/>
      <c r="I278" s="50"/>
      <c r="J278" s="50"/>
    </row>
    <row r="279" spans="1:10">
      <c r="A279" s="50"/>
      <c r="B279" s="55" t="s">
        <v>7</v>
      </c>
      <c r="C279" s="55"/>
      <c r="D279" s="24">
        <f>D277*ValuerCharge</f>
        <v>0</v>
      </c>
      <c r="E279" s="24"/>
      <c r="F279" s="24"/>
      <c r="G279" s="24">
        <f>G277*SupportCharge</f>
        <v>0</v>
      </c>
      <c r="H279" s="50"/>
      <c r="I279" s="50"/>
      <c r="J279" s="50"/>
    </row>
    <row r="286" spans="1:10" ht="15">
      <c r="A286" s="1" t="s">
        <v>58</v>
      </c>
      <c r="B286" s="1"/>
      <c r="C286" s="46"/>
      <c r="D286" s="47"/>
    </row>
    <row r="287" spans="1:10" ht="24" customHeight="1">
      <c r="A287" s="60" t="s">
        <v>59</v>
      </c>
      <c r="B287" s="60"/>
      <c r="C287" s="60"/>
      <c r="D287" s="60"/>
    </row>
    <row r="288" spans="1:10" ht="14" customHeight="1">
      <c r="A288" s="60" t="s">
        <v>60</v>
      </c>
      <c r="B288" s="60"/>
      <c r="C288" s="60"/>
      <c r="D288" s="60"/>
    </row>
    <row r="289" spans="1:4" ht="14" customHeight="1">
      <c r="A289" s="60" t="s">
        <v>61</v>
      </c>
      <c r="B289" s="60"/>
      <c r="C289" s="60"/>
      <c r="D289" s="60"/>
    </row>
    <row r="290" spans="1:4">
      <c r="A290" s="60"/>
      <c r="B290" s="60"/>
      <c r="C290" s="60"/>
      <c r="D290" s="60"/>
    </row>
  </sheetData>
  <sheetProtection password="F246" sheet="1" objects="1" scenarios="1" selectLockedCells="1"/>
  <mergeCells count="84">
    <mergeCell ref="A139:J139"/>
    <mergeCell ref="A157:J157"/>
    <mergeCell ref="A185:J185"/>
    <mergeCell ref="A172:J172"/>
    <mergeCell ref="A170:J170"/>
    <mergeCell ref="A151:B151"/>
    <mergeCell ref="B155:C155"/>
    <mergeCell ref="A161:J161"/>
    <mergeCell ref="A1:C1"/>
    <mergeCell ref="A2:C2"/>
    <mergeCell ref="A11:H11"/>
    <mergeCell ref="A78:J78"/>
    <mergeCell ref="A30:J30"/>
    <mergeCell ref="H66:I66"/>
    <mergeCell ref="A67:J67"/>
    <mergeCell ref="A69:B69"/>
    <mergeCell ref="A70:B70"/>
    <mergeCell ref="B74:C74"/>
    <mergeCell ref="A43:J43"/>
    <mergeCell ref="A22:D25"/>
    <mergeCell ref="A63:J63"/>
    <mergeCell ref="A76:J76"/>
    <mergeCell ref="A39:J39"/>
    <mergeCell ref="A52:J52"/>
    <mergeCell ref="A4:H8"/>
    <mergeCell ref="F14:F18"/>
    <mergeCell ref="H226:I226"/>
    <mergeCell ref="A12:J12"/>
    <mergeCell ref="A222:D222"/>
    <mergeCell ref="A223:D223"/>
    <mergeCell ref="A224:D224"/>
    <mergeCell ref="H198:I198"/>
    <mergeCell ref="A199:J199"/>
    <mergeCell ref="A201:B201"/>
    <mergeCell ref="A202:B202"/>
    <mergeCell ref="B219:C219"/>
    <mergeCell ref="B206:C206"/>
    <mergeCell ref="H211:I211"/>
    <mergeCell ref="A225:D225"/>
    <mergeCell ref="A212:J212"/>
    <mergeCell ref="B266:C266"/>
    <mergeCell ref="A240:J240"/>
    <mergeCell ref="A242:B242"/>
    <mergeCell ref="A243:B243"/>
    <mergeCell ref="B247:C247"/>
    <mergeCell ref="H258:I258"/>
    <mergeCell ref="A262:B262"/>
    <mergeCell ref="A227:J227"/>
    <mergeCell ref="A229:B229"/>
    <mergeCell ref="A230:B230"/>
    <mergeCell ref="B234:C234"/>
    <mergeCell ref="H239:I239"/>
    <mergeCell ref="A117:J117"/>
    <mergeCell ref="A287:D287"/>
    <mergeCell ref="A288:D288"/>
    <mergeCell ref="A289:D289"/>
    <mergeCell ref="A290:D290"/>
    <mergeCell ref="A254:D254"/>
    <mergeCell ref="A255:D255"/>
    <mergeCell ref="A256:D256"/>
    <mergeCell ref="A257:D257"/>
    <mergeCell ref="A272:J272"/>
    <mergeCell ref="A274:B274"/>
    <mergeCell ref="A275:B275"/>
    <mergeCell ref="B279:C279"/>
    <mergeCell ref="H271:I271"/>
    <mergeCell ref="A259:J259"/>
    <mergeCell ref="A261:B261"/>
    <mergeCell ref="I4:K4"/>
    <mergeCell ref="A214:B214"/>
    <mergeCell ref="A215:B215"/>
    <mergeCell ref="A54:J54"/>
    <mergeCell ref="A150:B150"/>
    <mergeCell ref="A105:J105"/>
    <mergeCell ref="A130:J130"/>
    <mergeCell ref="H147:I147"/>
    <mergeCell ref="A148:J148"/>
    <mergeCell ref="A101:J101"/>
    <mergeCell ref="A92:J92"/>
    <mergeCell ref="A87:J87"/>
    <mergeCell ref="A181:J181"/>
    <mergeCell ref="A194:J194"/>
    <mergeCell ref="A114:J114"/>
    <mergeCell ref="A126:J126"/>
  </mergeCells>
  <phoneticPr fontId="1"/>
  <pageMargins left="0.75000000000000011" right="0.21999999999999997" top="0.79000000000000015" bottom="0.4" header="0" footer="0"/>
  <pageSetup paperSize="9" orientation="landscape" horizontalDpi="4294967292" verticalDpi="4294967292"/>
  <headerFooter>
    <oddFooter>&amp;C&amp;K00-048(C) 2011 Sheldon King Consulting_x000D_</oddFooter>
  </headerFooter>
  <rowBreaks count="10" manualBreakCount="10">
    <brk id="25" max="16383" man="1"/>
    <brk id="52" max="16383" man="1"/>
    <brk id="76" max="16383" man="1"/>
    <brk id="87" max="16383" man="1"/>
    <brk id="115" max="16383" man="1"/>
    <brk id="143" max="16383" man="1"/>
    <brk id="170" max="16383" man="1"/>
    <brk id="194" max="16383" man="1"/>
    <brk id="225" max="16383" man="1"/>
    <brk id="257" max="16383" man="1"/>
  </rowBreaks>
  <drawing r:id="rId1"/>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Proficient</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Sheldon King</dc:creator>
  <cp:lastModifiedBy>Sheldon King</cp:lastModifiedBy>
  <cp:lastPrinted>2011-05-18T02:48:53Z</cp:lastPrinted>
  <dcterms:created xsi:type="dcterms:W3CDTF">2007-08-05T07:24:22Z</dcterms:created>
  <dcterms:modified xsi:type="dcterms:W3CDTF">2012-11-16T02:51:31Z</dcterms:modified>
</cp:coreProperties>
</file>